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ni\Realisasi Keuangan Perindag\Realisasi Keuangan 2022\"/>
    </mc:Choice>
  </mc:AlternateContent>
  <xr:revisionPtr revIDLastSave="0" documentId="13_ncr:1_{FE1FECA1-5B61-4855-A2BD-843A71CF3F30}" xr6:coauthVersionLast="43" xr6:coauthVersionMax="47" xr10:uidLastSave="{00000000-0000-0000-0000-000000000000}"/>
  <bookViews>
    <workbookView xWindow="14745" yWindow="120" windowWidth="13770" windowHeight="15285" xr2:uid="{5D07DD11-C743-4264-B747-91DEA950B41B}"/>
  </bookViews>
  <sheets>
    <sheet name="REALISASI" sheetId="1" r:id="rId1"/>
  </sheets>
  <externalReferences>
    <externalReference r:id="rId2"/>
    <externalReference r:id="rId3"/>
  </externalReferences>
  <definedNames>
    <definedName name="_xlnm.Print_Area" localSheetId="0">REALISASI!$A$1:$T$940</definedName>
    <definedName name="_xlnm.Print_Titles" localSheetId="0">REALISASI!$6:$8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29" i="1" l="1"/>
  <c r="D923" i="1"/>
  <c r="C922" i="1"/>
  <c r="E914" i="1"/>
  <c r="E912" i="1"/>
  <c r="G906" i="1"/>
  <c r="E904" i="1"/>
  <c r="E897" i="1"/>
  <c r="E896" i="1"/>
  <c r="E891" i="1"/>
  <c r="C890" i="1"/>
  <c r="C921" i="1" s="1"/>
  <c r="D882" i="1"/>
  <c r="D881" i="1"/>
  <c r="I871" i="1"/>
  <c r="H871" i="1"/>
  <c r="G871" i="1"/>
  <c r="F871" i="1"/>
  <c r="E871" i="1"/>
  <c r="D871" i="1"/>
  <c r="I870" i="1"/>
  <c r="H870" i="1"/>
  <c r="G870" i="1"/>
  <c r="F870" i="1"/>
  <c r="E870" i="1"/>
  <c r="D870" i="1"/>
  <c r="L870" i="1" s="1"/>
  <c r="I869" i="1"/>
  <c r="K869" i="1" s="1"/>
  <c r="H869" i="1"/>
  <c r="G869" i="1"/>
  <c r="F869" i="1"/>
  <c r="E869" i="1"/>
  <c r="D869" i="1"/>
  <c r="N868" i="1"/>
  <c r="M868" i="1"/>
  <c r="I868" i="1"/>
  <c r="K868" i="1" s="1"/>
  <c r="H868" i="1"/>
  <c r="G868" i="1"/>
  <c r="F868" i="1"/>
  <c r="E868" i="1"/>
  <c r="D868" i="1"/>
  <c r="I867" i="1"/>
  <c r="K867" i="1" s="1"/>
  <c r="H867" i="1"/>
  <c r="G867" i="1"/>
  <c r="F867" i="1"/>
  <c r="E867" i="1"/>
  <c r="D867" i="1"/>
  <c r="K866" i="1"/>
  <c r="K865" i="1" s="1"/>
  <c r="K864" i="1" s="1"/>
  <c r="K863" i="1" s="1"/>
  <c r="K862" i="1" s="1"/>
  <c r="I866" i="1"/>
  <c r="H866" i="1"/>
  <c r="G866" i="1"/>
  <c r="F866" i="1"/>
  <c r="E866" i="1"/>
  <c r="D866" i="1"/>
  <c r="C866" i="1"/>
  <c r="N866" i="1" s="1"/>
  <c r="I865" i="1"/>
  <c r="H865" i="1"/>
  <c r="G865" i="1"/>
  <c r="F865" i="1"/>
  <c r="E865" i="1"/>
  <c r="D865" i="1"/>
  <c r="I864" i="1"/>
  <c r="H864" i="1"/>
  <c r="G864" i="1"/>
  <c r="F864" i="1"/>
  <c r="E864" i="1"/>
  <c r="D864" i="1"/>
  <c r="I863" i="1"/>
  <c r="H863" i="1"/>
  <c r="G863" i="1"/>
  <c r="F863" i="1"/>
  <c r="E863" i="1"/>
  <c r="D863" i="1"/>
  <c r="I862" i="1"/>
  <c r="H862" i="1"/>
  <c r="G862" i="1"/>
  <c r="F862" i="1"/>
  <c r="E862" i="1"/>
  <c r="D862" i="1"/>
  <c r="L861" i="1"/>
  <c r="P861" i="1" s="1"/>
  <c r="I860" i="1"/>
  <c r="K860" i="1" s="1"/>
  <c r="K859" i="1" s="1"/>
  <c r="K858" i="1" s="1"/>
  <c r="K857" i="1" s="1"/>
  <c r="K856" i="1" s="1"/>
  <c r="K855" i="1" s="1"/>
  <c r="H860" i="1"/>
  <c r="G860" i="1"/>
  <c r="F860" i="1"/>
  <c r="E860" i="1"/>
  <c r="D860" i="1"/>
  <c r="I859" i="1"/>
  <c r="M859" i="1" s="1"/>
  <c r="H859" i="1"/>
  <c r="G859" i="1"/>
  <c r="F859" i="1"/>
  <c r="E859" i="1"/>
  <c r="D859" i="1"/>
  <c r="C859" i="1"/>
  <c r="C858" i="1" s="1"/>
  <c r="N858" i="1"/>
  <c r="I858" i="1"/>
  <c r="M858" i="1" s="1"/>
  <c r="H858" i="1"/>
  <c r="G858" i="1"/>
  <c r="F858" i="1"/>
  <c r="E858" i="1"/>
  <c r="D858" i="1"/>
  <c r="I857" i="1"/>
  <c r="H857" i="1"/>
  <c r="G857" i="1"/>
  <c r="F857" i="1"/>
  <c r="E857" i="1"/>
  <c r="D857" i="1"/>
  <c r="I856" i="1"/>
  <c r="H856" i="1"/>
  <c r="G856" i="1"/>
  <c r="F856" i="1"/>
  <c r="E856" i="1"/>
  <c r="D856" i="1"/>
  <c r="I855" i="1"/>
  <c r="H855" i="1"/>
  <c r="G855" i="1"/>
  <c r="F855" i="1"/>
  <c r="E855" i="1"/>
  <c r="D855" i="1"/>
  <c r="I854" i="1"/>
  <c r="H854" i="1"/>
  <c r="G854" i="1"/>
  <c r="F854" i="1"/>
  <c r="E854" i="1"/>
  <c r="D854" i="1"/>
  <c r="L854" i="1" s="1"/>
  <c r="P854" i="1" s="1"/>
  <c r="I853" i="1"/>
  <c r="K853" i="1" s="1"/>
  <c r="K852" i="1" s="1"/>
  <c r="K851" i="1" s="1"/>
  <c r="H853" i="1"/>
  <c r="G853" i="1"/>
  <c r="F853" i="1"/>
  <c r="E853" i="1"/>
  <c r="D853" i="1"/>
  <c r="N853" i="1" s="1"/>
  <c r="I852" i="1"/>
  <c r="H852" i="1"/>
  <c r="G852" i="1"/>
  <c r="F852" i="1"/>
  <c r="E852" i="1"/>
  <c r="D852" i="1"/>
  <c r="C852" i="1"/>
  <c r="L852" i="1" s="1"/>
  <c r="P852" i="1" s="1"/>
  <c r="I851" i="1"/>
  <c r="H851" i="1"/>
  <c r="G851" i="1"/>
  <c r="F851" i="1"/>
  <c r="E851" i="1"/>
  <c r="D851" i="1"/>
  <c r="C851" i="1"/>
  <c r="I850" i="1"/>
  <c r="K850" i="1" s="1"/>
  <c r="K849" i="1" s="1"/>
  <c r="H850" i="1"/>
  <c r="G850" i="1"/>
  <c r="F850" i="1"/>
  <c r="E850" i="1"/>
  <c r="D850" i="1"/>
  <c r="I849" i="1"/>
  <c r="M849" i="1" s="1"/>
  <c r="H849" i="1"/>
  <c r="G849" i="1"/>
  <c r="F849" i="1"/>
  <c r="E849" i="1"/>
  <c r="D849" i="1"/>
  <c r="C849" i="1"/>
  <c r="C848" i="1" s="1"/>
  <c r="K848" i="1"/>
  <c r="I848" i="1"/>
  <c r="H848" i="1"/>
  <c r="G848" i="1"/>
  <c r="F848" i="1"/>
  <c r="E848" i="1"/>
  <c r="D848" i="1"/>
  <c r="J848" i="1" s="1"/>
  <c r="I847" i="1"/>
  <c r="K847" i="1" s="1"/>
  <c r="H847" i="1"/>
  <c r="H845" i="1" s="1"/>
  <c r="G847" i="1"/>
  <c r="G845" i="1" s="1"/>
  <c r="F847" i="1"/>
  <c r="E847" i="1"/>
  <c r="D847" i="1"/>
  <c r="I846" i="1"/>
  <c r="H846" i="1"/>
  <c r="G846" i="1"/>
  <c r="F846" i="1"/>
  <c r="F845" i="1" s="1"/>
  <c r="E846" i="1"/>
  <c r="D846" i="1"/>
  <c r="E845" i="1"/>
  <c r="D845" i="1"/>
  <c r="N845" i="1" s="1"/>
  <c r="C845" i="1"/>
  <c r="L845" i="1" s="1"/>
  <c r="P845" i="1" s="1"/>
  <c r="I844" i="1"/>
  <c r="M844" i="1" s="1"/>
  <c r="H844" i="1"/>
  <c r="G844" i="1"/>
  <c r="F844" i="1"/>
  <c r="E844" i="1"/>
  <c r="D844" i="1"/>
  <c r="C844" i="1"/>
  <c r="L844" i="1" s="1"/>
  <c r="P844" i="1" s="1"/>
  <c r="I843" i="1"/>
  <c r="H843" i="1"/>
  <c r="G843" i="1"/>
  <c r="F843" i="1"/>
  <c r="E843" i="1"/>
  <c r="D843" i="1"/>
  <c r="I842" i="1"/>
  <c r="H842" i="1"/>
  <c r="G842" i="1"/>
  <c r="F842" i="1"/>
  <c r="E842" i="1"/>
  <c r="D842" i="1"/>
  <c r="I841" i="1"/>
  <c r="H841" i="1"/>
  <c r="G841" i="1"/>
  <c r="F841" i="1"/>
  <c r="E841" i="1"/>
  <c r="D841" i="1"/>
  <c r="I840" i="1"/>
  <c r="H840" i="1"/>
  <c r="G840" i="1"/>
  <c r="F840" i="1"/>
  <c r="E840" i="1"/>
  <c r="D840" i="1"/>
  <c r="L839" i="1"/>
  <c r="P839" i="1" s="1"/>
  <c r="I839" i="1"/>
  <c r="J839" i="1" s="1"/>
  <c r="H839" i="1"/>
  <c r="G839" i="1"/>
  <c r="F839" i="1"/>
  <c r="E839" i="1"/>
  <c r="I838" i="1"/>
  <c r="K838" i="1" s="1"/>
  <c r="K837" i="1" s="1"/>
  <c r="H838" i="1"/>
  <c r="G838" i="1"/>
  <c r="F838" i="1"/>
  <c r="E838" i="1"/>
  <c r="D838" i="1"/>
  <c r="I837" i="1"/>
  <c r="H837" i="1"/>
  <c r="G837" i="1"/>
  <c r="F837" i="1"/>
  <c r="E837" i="1"/>
  <c r="D837" i="1"/>
  <c r="N837" i="1" s="1"/>
  <c r="C837" i="1"/>
  <c r="L837" i="1" s="1"/>
  <c r="P837" i="1" s="1"/>
  <c r="O836" i="1"/>
  <c r="I836" i="1"/>
  <c r="H836" i="1"/>
  <c r="G836" i="1"/>
  <c r="F836" i="1"/>
  <c r="E836" i="1"/>
  <c r="D836" i="1"/>
  <c r="L836" i="1" s="1"/>
  <c r="P836" i="1" s="1"/>
  <c r="N835" i="1"/>
  <c r="I835" i="1"/>
  <c r="M835" i="1" s="1"/>
  <c r="H835" i="1"/>
  <c r="G835" i="1"/>
  <c r="F835" i="1"/>
  <c r="E835" i="1"/>
  <c r="D835" i="1"/>
  <c r="L835" i="1" s="1"/>
  <c r="P835" i="1" s="1"/>
  <c r="I834" i="1"/>
  <c r="M834" i="1" s="1"/>
  <c r="H834" i="1"/>
  <c r="G834" i="1"/>
  <c r="F834" i="1"/>
  <c r="E834" i="1"/>
  <c r="D834" i="1"/>
  <c r="L834" i="1" s="1"/>
  <c r="P834" i="1" s="1"/>
  <c r="I833" i="1"/>
  <c r="M833" i="1" s="1"/>
  <c r="H833" i="1"/>
  <c r="G833" i="1"/>
  <c r="F833" i="1"/>
  <c r="E833" i="1"/>
  <c r="D833" i="1"/>
  <c r="L833" i="1" s="1"/>
  <c r="P833" i="1" s="1"/>
  <c r="I832" i="1"/>
  <c r="H832" i="1"/>
  <c r="G832" i="1"/>
  <c r="F832" i="1"/>
  <c r="E832" i="1"/>
  <c r="D832" i="1"/>
  <c r="L832" i="1" s="1"/>
  <c r="P832" i="1" s="1"/>
  <c r="K831" i="1"/>
  <c r="I831" i="1"/>
  <c r="M831" i="1" s="1"/>
  <c r="H831" i="1"/>
  <c r="G831" i="1"/>
  <c r="F831" i="1"/>
  <c r="E831" i="1"/>
  <c r="D831" i="1"/>
  <c r="I830" i="1"/>
  <c r="H830" i="1"/>
  <c r="G830" i="1"/>
  <c r="F830" i="1"/>
  <c r="E830" i="1"/>
  <c r="D830" i="1"/>
  <c r="C830" i="1"/>
  <c r="L830" i="1" s="1"/>
  <c r="P830" i="1" s="1"/>
  <c r="I829" i="1"/>
  <c r="H829" i="1"/>
  <c r="G829" i="1"/>
  <c r="F829" i="1"/>
  <c r="E829" i="1"/>
  <c r="D829" i="1"/>
  <c r="C829" i="1"/>
  <c r="C828" i="1" s="1"/>
  <c r="I828" i="1"/>
  <c r="H828" i="1"/>
  <c r="G828" i="1"/>
  <c r="F828" i="1"/>
  <c r="E828" i="1"/>
  <c r="D828" i="1"/>
  <c r="N827" i="1"/>
  <c r="M827" i="1"/>
  <c r="I827" i="1"/>
  <c r="K827" i="1" s="1"/>
  <c r="H827" i="1"/>
  <c r="G827" i="1"/>
  <c r="F827" i="1"/>
  <c r="E827" i="1"/>
  <c r="D827" i="1"/>
  <c r="I826" i="1"/>
  <c r="M826" i="1" s="1"/>
  <c r="H826" i="1"/>
  <c r="G826" i="1"/>
  <c r="F826" i="1"/>
  <c r="E826" i="1"/>
  <c r="D826" i="1"/>
  <c r="N825" i="1"/>
  <c r="M825" i="1"/>
  <c r="I825" i="1"/>
  <c r="K825" i="1" s="1"/>
  <c r="H825" i="1"/>
  <c r="G825" i="1"/>
  <c r="F825" i="1"/>
  <c r="E825" i="1"/>
  <c r="D825" i="1"/>
  <c r="I824" i="1"/>
  <c r="M824" i="1" s="1"/>
  <c r="H824" i="1"/>
  <c r="G824" i="1"/>
  <c r="F824" i="1"/>
  <c r="E824" i="1"/>
  <c r="D824" i="1"/>
  <c r="C824" i="1"/>
  <c r="L824" i="1" s="1"/>
  <c r="P824" i="1" s="1"/>
  <c r="I823" i="1"/>
  <c r="H823" i="1"/>
  <c r="G823" i="1"/>
  <c r="F823" i="1"/>
  <c r="E823" i="1"/>
  <c r="D823" i="1"/>
  <c r="C823" i="1"/>
  <c r="I822" i="1"/>
  <c r="H822" i="1"/>
  <c r="G822" i="1"/>
  <c r="F822" i="1"/>
  <c r="E822" i="1"/>
  <c r="D822" i="1"/>
  <c r="I821" i="1"/>
  <c r="H821" i="1"/>
  <c r="G821" i="1"/>
  <c r="F821" i="1"/>
  <c r="E821" i="1"/>
  <c r="D821" i="1"/>
  <c r="J821" i="1" s="1"/>
  <c r="I820" i="1"/>
  <c r="H820" i="1"/>
  <c r="G820" i="1"/>
  <c r="F820" i="1"/>
  <c r="E820" i="1"/>
  <c r="D820" i="1"/>
  <c r="I819" i="1"/>
  <c r="H819" i="1"/>
  <c r="G819" i="1"/>
  <c r="F819" i="1"/>
  <c r="E819" i="1"/>
  <c r="D819" i="1"/>
  <c r="L819" i="1" s="1"/>
  <c r="P819" i="1" s="1"/>
  <c r="I818" i="1"/>
  <c r="H818" i="1"/>
  <c r="G818" i="1"/>
  <c r="F818" i="1"/>
  <c r="E818" i="1"/>
  <c r="D818" i="1"/>
  <c r="I817" i="1"/>
  <c r="H817" i="1"/>
  <c r="G817" i="1"/>
  <c r="F817" i="1"/>
  <c r="E817" i="1"/>
  <c r="D817" i="1"/>
  <c r="C817" i="1"/>
  <c r="I816" i="1"/>
  <c r="H816" i="1"/>
  <c r="G816" i="1"/>
  <c r="F816" i="1"/>
  <c r="E816" i="1"/>
  <c r="D816" i="1"/>
  <c r="N816" i="1" s="1"/>
  <c r="L815" i="1"/>
  <c r="P815" i="1" s="1"/>
  <c r="K815" i="1"/>
  <c r="I815" i="1"/>
  <c r="M815" i="1" s="1"/>
  <c r="H815" i="1"/>
  <c r="G815" i="1"/>
  <c r="F815" i="1"/>
  <c r="E815" i="1"/>
  <c r="D815" i="1"/>
  <c r="N815" i="1" s="1"/>
  <c r="I814" i="1"/>
  <c r="H814" i="1"/>
  <c r="G814" i="1"/>
  <c r="F814" i="1"/>
  <c r="E814" i="1"/>
  <c r="D814" i="1"/>
  <c r="N814" i="1" s="1"/>
  <c r="I813" i="1"/>
  <c r="H813" i="1"/>
  <c r="G813" i="1"/>
  <c r="F813" i="1"/>
  <c r="E813" i="1"/>
  <c r="D813" i="1"/>
  <c r="C813" i="1"/>
  <c r="C812" i="1" s="1"/>
  <c r="C811" i="1" s="1"/>
  <c r="I812" i="1"/>
  <c r="M812" i="1" s="1"/>
  <c r="H812" i="1"/>
  <c r="G812" i="1"/>
  <c r="F812" i="1"/>
  <c r="E812" i="1"/>
  <c r="D812" i="1"/>
  <c r="I811" i="1"/>
  <c r="M811" i="1" s="1"/>
  <c r="H811" i="1"/>
  <c r="G811" i="1"/>
  <c r="F811" i="1"/>
  <c r="E811" i="1"/>
  <c r="D811" i="1"/>
  <c r="I810" i="1"/>
  <c r="H810" i="1"/>
  <c r="G810" i="1"/>
  <c r="F810" i="1"/>
  <c r="E810" i="1"/>
  <c r="D810" i="1"/>
  <c r="C810" i="1"/>
  <c r="L810" i="1" s="1"/>
  <c r="P810" i="1" s="1"/>
  <c r="I809" i="1"/>
  <c r="H809" i="1"/>
  <c r="G809" i="1"/>
  <c r="F809" i="1"/>
  <c r="E809" i="1"/>
  <c r="D809" i="1"/>
  <c r="C809" i="1"/>
  <c r="I808" i="1"/>
  <c r="H808" i="1"/>
  <c r="G808" i="1"/>
  <c r="F808" i="1"/>
  <c r="E808" i="1"/>
  <c r="D808" i="1"/>
  <c r="L807" i="1"/>
  <c r="P807" i="1" s="1"/>
  <c r="I806" i="1"/>
  <c r="M806" i="1" s="1"/>
  <c r="H806" i="1"/>
  <c r="G806" i="1"/>
  <c r="F806" i="1"/>
  <c r="E806" i="1"/>
  <c r="D806" i="1"/>
  <c r="N806" i="1" s="1"/>
  <c r="M805" i="1"/>
  <c r="K805" i="1"/>
  <c r="I805" i="1"/>
  <c r="H805" i="1"/>
  <c r="G805" i="1"/>
  <c r="F805" i="1"/>
  <c r="E805" i="1"/>
  <c r="D805" i="1"/>
  <c r="C805" i="1"/>
  <c r="I804" i="1"/>
  <c r="H804" i="1"/>
  <c r="G804" i="1"/>
  <c r="F804" i="1"/>
  <c r="E804" i="1"/>
  <c r="D804" i="1"/>
  <c r="I803" i="1"/>
  <c r="H803" i="1"/>
  <c r="G803" i="1"/>
  <c r="F803" i="1"/>
  <c r="E803" i="1"/>
  <c r="D803" i="1"/>
  <c r="N803" i="1" s="1"/>
  <c r="I802" i="1"/>
  <c r="H802" i="1"/>
  <c r="G802" i="1"/>
  <c r="F802" i="1"/>
  <c r="E802" i="1"/>
  <c r="D802" i="1"/>
  <c r="J802" i="1" s="1"/>
  <c r="I801" i="1"/>
  <c r="H801" i="1"/>
  <c r="G801" i="1"/>
  <c r="F801" i="1"/>
  <c r="E801" i="1"/>
  <c r="D801" i="1"/>
  <c r="N801" i="1" s="1"/>
  <c r="I800" i="1"/>
  <c r="H800" i="1"/>
  <c r="G800" i="1"/>
  <c r="F800" i="1"/>
  <c r="E800" i="1"/>
  <c r="E794" i="1" s="1"/>
  <c r="E793" i="1" s="1"/>
  <c r="E790" i="1" s="1"/>
  <c r="D800" i="1"/>
  <c r="I799" i="1"/>
  <c r="H799" i="1"/>
  <c r="G799" i="1"/>
  <c r="G794" i="1" s="1"/>
  <c r="G793" i="1" s="1"/>
  <c r="F799" i="1"/>
  <c r="E799" i="1"/>
  <c r="D799" i="1"/>
  <c r="L799" i="1" s="1"/>
  <c r="P799" i="1" s="1"/>
  <c r="I798" i="1"/>
  <c r="H798" i="1"/>
  <c r="G798" i="1"/>
  <c r="F798" i="1"/>
  <c r="E798" i="1"/>
  <c r="D798" i="1"/>
  <c r="N797" i="1"/>
  <c r="I797" i="1"/>
  <c r="G797" i="1"/>
  <c r="D797" i="1"/>
  <c r="J797" i="1" s="1"/>
  <c r="L796" i="1"/>
  <c r="P796" i="1" s="1"/>
  <c r="I796" i="1"/>
  <c r="G796" i="1"/>
  <c r="D796" i="1"/>
  <c r="N796" i="1" s="1"/>
  <c r="I795" i="1"/>
  <c r="H795" i="1"/>
  <c r="G795" i="1"/>
  <c r="F795" i="1"/>
  <c r="E795" i="1"/>
  <c r="D795" i="1"/>
  <c r="N795" i="1" s="1"/>
  <c r="L794" i="1"/>
  <c r="P794" i="1" s="1"/>
  <c r="I794" i="1"/>
  <c r="D794" i="1"/>
  <c r="C794" i="1"/>
  <c r="N794" i="1" s="1"/>
  <c r="I793" i="1"/>
  <c r="D793" i="1"/>
  <c r="I792" i="1"/>
  <c r="H792" i="1"/>
  <c r="F792" i="1"/>
  <c r="E792" i="1"/>
  <c r="D792" i="1"/>
  <c r="I791" i="1"/>
  <c r="H791" i="1"/>
  <c r="F791" i="1"/>
  <c r="E791" i="1"/>
  <c r="D791" i="1"/>
  <c r="I790" i="1"/>
  <c r="D790" i="1"/>
  <c r="I789" i="1"/>
  <c r="H789" i="1"/>
  <c r="G789" i="1"/>
  <c r="F789" i="1"/>
  <c r="D789" i="1"/>
  <c r="L789" i="1" s="1"/>
  <c r="P789" i="1" s="1"/>
  <c r="I788" i="1"/>
  <c r="K788" i="1" s="1"/>
  <c r="K787" i="1" s="1"/>
  <c r="K786" i="1" s="1"/>
  <c r="K785" i="1" s="1"/>
  <c r="K784" i="1" s="1"/>
  <c r="K783" i="1" s="1"/>
  <c r="H788" i="1"/>
  <c r="G788" i="1"/>
  <c r="F788" i="1"/>
  <c r="E788" i="1"/>
  <c r="D788" i="1"/>
  <c r="J788" i="1" s="1"/>
  <c r="I787" i="1"/>
  <c r="M787" i="1" s="1"/>
  <c r="H787" i="1"/>
  <c r="G787" i="1"/>
  <c r="F787" i="1"/>
  <c r="E787" i="1"/>
  <c r="D787" i="1"/>
  <c r="C787" i="1"/>
  <c r="C786" i="1" s="1"/>
  <c r="M786" i="1" s="1"/>
  <c r="I786" i="1"/>
  <c r="H786" i="1"/>
  <c r="G786" i="1"/>
  <c r="F786" i="1"/>
  <c r="E786" i="1"/>
  <c r="D786" i="1"/>
  <c r="I785" i="1"/>
  <c r="H785" i="1"/>
  <c r="G785" i="1"/>
  <c r="F785" i="1"/>
  <c r="E785" i="1"/>
  <c r="D785" i="1"/>
  <c r="J785" i="1" s="1"/>
  <c r="I784" i="1"/>
  <c r="H784" i="1"/>
  <c r="G784" i="1"/>
  <c r="F784" i="1"/>
  <c r="E784" i="1"/>
  <c r="D784" i="1"/>
  <c r="I783" i="1"/>
  <c r="H783" i="1"/>
  <c r="G783" i="1"/>
  <c r="F783" i="1"/>
  <c r="E783" i="1"/>
  <c r="D783" i="1"/>
  <c r="I782" i="1"/>
  <c r="H782" i="1"/>
  <c r="G782" i="1"/>
  <c r="F782" i="1"/>
  <c r="E782" i="1"/>
  <c r="D782" i="1"/>
  <c r="L782" i="1" s="1"/>
  <c r="P782" i="1" s="1"/>
  <c r="I781" i="1"/>
  <c r="M781" i="1" s="1"/>
  <c r="H781" i="1"/>
  <c r="G781" i="1"/>
  <c r="F781" i="1"/>
  <c r="E781" i="1"/>
  <c r="D781" i="1"/>
  <c r="I780" i="1"/>
  <c r="H780" i="1"/>
  <c r="G780" i="1"/>
  <c r="F780" i="1"/>
  <c r="E780" i="1"/>
  <c r="D780" i="1"/>
  <c r="C780" i="1"/>
  <c r="K780" i="1" s="1"/>
  <c r="K779" i="1"/>
  <c r="K778" i="1" s="1"/>
  <c r="K777" i="1" s="1"/>
  <c r="K776" i="1" s="1"/>
  <c r="K775" i="1" s="1"/>
  <c r="K774" i="1" s="1"/>
  <c r="I779" i="1"/>
  <c r="M779" i="1" s="1"/>
  <c r="H779" i="1"/>
  <c r="G779" i="1"/>
  <c r="F779" i="1"/>
  <c r="E779" i="1"/>
  <c r="D779" i="1"/>
  <c r="N779" i="1" s="1"/>
  <c r="I778" i="1"/>
  <c r="H778" i="1"/>
  <c r="G778" i="1"/>
  <c r="F778" i="1"/>
  <c r="E778" i="1"/>
  <c r="D778" i="1"/>
  <c r="I777" i="1"/>
  <c r="H777" i="1"/>
  <c r="G777" i="1"/>
  <c r="F777" i="1"/>
  <c r="E777" i="1"/>
  <c r="D777" i="1"/>
  <c r="I776" i="1"/>
  <c r="H776" i="1"/>
  <c r="G776" i="1"/>
  <c r="F776" i="1"/>
  <c r="E776" i="1"/>
  <c r="D776" i="1"/>
  <c r="J776" i="1" s="1"/>
  <c r="I775" i="1"/>
  <c r="H775" i="1"/>
  <c r="G775" i="1"/>
  <c r="F775" i="1"/>
  <c r="E775" i="1"/>
  <c r="D775" i="1"/>
  <c r="J775" i="1" s="1"/>
  <c r="I774" i="1"/>
  <c r="H774" i="1"/>
  <c r="G774" i="1"/>
  <c r="F774" i="1"/>
  <c r="E774" i="1"/>
  <c r="D774" i="1"/>
  <c r="I773" i="1"/>
  <c r="H773" i="1"/>
  <c r="G773" i="1"/>
  <c r="F773" i="1"/>
  <c r="E773" i="1"/>
  <c r="D773" i="1"/>
  <c r="L773" i="1" s="1"/>
  <c r="P773" i="1" s="1"/>
  <c r="I772" i="1"/>
  <c r="H772" i="1"/>
  <c r="G772" i="1"/>
  <c r="F772" i="1"/>
  <c r="E772" i="1"/>
  <c r="D772" i="1"/>
  <c r="L772" i="1" s="1"/>
  <c r="P772" i="1" s="1"/>
  <c r="L771" i="1"/>
  <c r="P771" i="1" s="1"/>
  <c r="K771" i="1"/>
  <c r="I771" i="1"/>
  <c r="M771" i="1" s="1"/>
  <c r="H771" i="1"/>
  <c r="G771" i="1"/>
  <c r="F771" i="1"/>
  <c r="E771" i="1"/>
  <c r="D771" i="1"/>
  <c r="J771" i="1" s="1"/>
  <c r="I770" i="1"/>
  <c r="H770" i="1"/>
  <c r="G770" i="1"/>
  <c r="F770" i="1"/>
  <c r="E770" i="1"/>
  <c r="D770" i="1"/>
  <c r="J770" i="1" s="1"/>
  <c r="C770" i="1"/>
  <c r="K770" i="1" s="1"/>
  <c r="I769" i="1"/>
  <c r="H769" i="1"/>
  <c r="G769" i="1"/>
  <c r="F769" i="1"/>
  <c r="E769" i="1"/>
  <c r="D769" i="1"/>
  <c r="I768" i="1"/>
  <c r="H768" i="1"/>
  <c r="G768" i="1"/>
  <c r="F768" i="1"/>
  <c r="E768" i="1"/>
  <c r="D768" i="1"/>
  <c r="I767" i="1"/>
  <c r="H767" i="1"/>
  <c r="G767" i="1"/>
  <c r="F767" i="1"/>
  <c r="E767" i="1"/>
  <c r="D767" i="1"/>
  <c r="J767" i="1" s="1"/>
  <c r="I766" i="1"/>
  <c r="H766" i="1"/>
  <c r="G766" i="1"/>
  <c r="F766" i="1"/>
  <c r="E766" i="1"/>
  <c r="D766" i="1"/>
  <c r="I765" i="1"/>
  <c r="H765" i="1"/>
  <c r="G765" i="1"/>
  <c r="F765" i="1"/>
  <c r="E765" i="1"/>
  <c r="D765" i="1"/>
  <c r="I764" i="1"/>
  <c r="H764" i="1"/>
  <c r="G764" i="1"/>
  <c r="F764" i="1"/>
  <c r="E764" i="1"/>
  <c r="D764" i="1"/>
  <c r="L764" i="1" s="1"/>
  <c r="P764" i="1" s="1"/>
  <c r="I763" i="1"/>
  <c r="M763" i="1" s="1"/>
  <c r="H763" i="1"/>
  <c r="G763" i="1"/>
  <c r="F763" i="1"/>
  <c r="E763" i="1"/>
  <c r="D763" i="1"/>
  <c r="I762" i="1"/>
  <c r="M762" i="1" s="1"/>
  <c r="H762" i="1"/>
  <c r="G762" i="1"/>
  <c r="F762" i="1"/>
  <c r="E762" i="1"/>
  <c r="D762" i="1"/>
  <c r="J762" i="1" s="1"/>
  <c r="I761" i="1"/>
  <c r="H761" i="1"/>
  <c r="G761" i="1"/>
  <c r="F761" i="1"/>
  <c r="E761" i="1"/>
  <c r="D761" i="1"/>
  <c r="N761" i="1" s="1"/>
  <c r="C761" i="1"/>
  <c r="L761" i="1" s="1"/>
  <c r="P761" i="1" s="1"/>
  <c r="I760" i="1"/>
  <c r="H760" i="1"/>
  <c r="G760" i="1"/>
  <c r="F760" i="1"/>
  <c r="E760" i="1"/>
  <c r="D760" i="1"/>
  <c r="I759" i="1"/>
  <c r="H759" i="1"/>
  <c r="G759" i="1"/>
  <c r="F759" i="1"/>
  <c r="E759" i="1"/>
  <c r="D759" i="1"/>
  <c r="I758" i="1"/>
  <c r="H758" i="1"/>
  <c r="H756" i="1" s="1"/>
  <c r="H755" i="1" s="1"/>
  <c r="H754" i="1" s="1"/>
  <c r="H753" i="1" s="1"/>
  <c r="H752" i="1" s="1"/>
  <c r="G758" i="1"/>
  <c r="G756" i="1" s="1"/>
  <c r="G755" i="1" s="1"/>
  <c r="G754" i="1" s="1"/>
  <c r="F758" i="1"/>
  <c r="E758" i="1"/>
  <c r="E756" i="1" s="1"/>
  <c r="E755" i="1" s="1"/>
  <c r="E754" i="1" s="1"/>
  <c r="E753" i="1" s="1"/>
  <c r="E752" i="1" s="1"/>
  <c r="D758" i="1"/>
  <c r="P757" i="1"/>
  <c r="N757" i="1"/>
  <c r="I757" i="1"/>
  <c r="D757" i="1"/>
  <c r="P756" i="1"/>
  <c r="I756" i="1"/>
  <c r="F756" i="1"/>
  <c r="F755" i="1" s="1"/>
  <c r="F754" i="1" s="1"/>
  <c r="F753" i="1" s="1"/>
  <c r="F752" i="1" s="1"/>
  <c r="D756" i="1"/>
  <c r="J756" i="1" s="1"/>
  <c r="P755" i="1"/>
  <c r="I755" i="1"/>
  <c r="D755" i="1"/>
  <c r="P754" i="1"/>
  <c r="I754" i="1"/>
  <c r="D754" i="1"/>
  <c r="J754" i="1" s="1"/>
  <c r="P753" i="1"/>
  <c r="I753" i="1"/>
  <c r="G753" i="1"/>
  <c r="D753" i="1"/>
  <c r="I752" i="1"/>
  <c r="G752" i="1"/>
  <c r="D752" i="1"/>
  <c r="J752" i="1" s="1"/>
  <c r="I751" i="1"/>
  <c r="H751" i="1"/>
  <c r="G751" i="1"/>
  <c r="F751" i="1"/>
  <c r="E751" i="1"/>
  <c r="D751" i="1"/>
  <c r="L751" i="1" s="1"/>
  <c r="P751" i="1" s="1"/>
  <c r="P750" i="1"/>
  <c r="N750" i="1"/>
  <c r="I750" i="1"/>
  <c r="H750" i="1"/>
  <c r="G750" i="1"/>
  <c r="F750" i="1"/>
  <c r="E750" i="1"/>
  <c r="D750" i="1"/>
  <c r="L750" i="1" s="1"/>
  <c r="I749" i="1"/>
  <c r="H749" i="1"/>
  <c r="G749" i="1"/>
  <c r="F749" i="1"/>
  <c r="E749" i="1"/>
  <c r="D749" i="1"/>
  <c r="J749" i="1" s="1"/>
  <c r="C749" i="1"/>
  <c r="N748" i="1"/>
  <c r="M748" i="1"/>
  <c r="I748" i="1"/>
  <c r="K748" i="1" s="1"/>
  <c r="H748" i="1"/>
  <c r="G748" i="1"/>
  <c r="F748" i="1"/>
  <c r="E748" i="1"/>
  <c r="E746" i="1" s="1"/>
  <c r="D748" i="1"/>
  <c r="J748" i="1" s="1"/>
  <c r="I747" i="1"/>
  <c r="K747" i="1" s="1"/>
  <c r="H747" i="1"/>
  <c r="G747" i="1"/>
  <c r="G746" i="1" s="1"/>
  <c r="F747" i="1"/>
  <c r="E747" i="1"/>
  <c r="D747" i="1"/>
  <c r="N747" i="1" s="1"/>
  <c r="I746" i="1"/>
  <c r="M746" i="1" s="1"/>
  <c r="H746" i="1"/>
  <c r="C746" i="1"/>
  <c r="I745" i="1"/>
  <c r="H745" i="1"/>
  <c r="G745" i="1"/>
  <c r="F745" i="1"/>
  <c r="E745" i="1"/>
  <c r="D745" i="1"/>
  <c r="C745" i="1"/>
  <c r="L745" i="1" s="1"/>
  <c r="P745" i="1" s="1"/>
  <c r="N744" i="1"/>
  <c r="I744" i="1"/>
  <c r="H744" i="1"/>
  <c r="G744" i="1"/>
  <c r="F744" i="1"/>
  <c r="E744" i="1"/>
  <c r="D744" i="1"/>
  <c r="L744" i="1" s="1"/>
  <c r="P744" i="1" s="1"/>
  <c r="I743" i="1"/>
  <c r="H743" i="1"/>
  <c r="G743" i="1"/>
  <c r="G742" i="1" s="1"/>
  <c r="F743" i="1"/>
  <c r="F742" i="1" s="1"/>
  <c r="E743" i="1"/>
  <c r="E742" i="1" s="1"/>
  <c r="D743" i="1"/>
  <c r="H742" i="1"/>
  <c r="C742" i="1"/>
  <c r="C741" i="1" s="1"/>
  <c r="I741" i="1"/>
  <c r="H741" i="1"/>
  <c r="G741" i="1"/>
  <c r="F741" i="1"/>
  <c r="E741" i="1"/>
  <c r="D741" i="1"/>
  <c r="I740" i="1"/>
  <c r="H740" i="1"/>
  <c r="G740" i="1"/>
  <c r="F740" i="1"/>
  <c r="E740" i="1"/>
  <c r="D740" i="1"/>
  <c r="L740" i="1" s="1"/>
  <c r="P740" i="1" s="1"/>
  <c r="N739" i="1"/>
  <c r="I739" i="1"/>
  <c r="K739" i="1" s="1"/>
  <c r="H739" i="1"/>
  <c r="G739" i="1"/>
  <c r="F739" i="1"/>
  <c r="E739" i="1"/>
  <c r="D739" i="1"/>
  <c r="L739" i="1" s="1"/>
  <c r="P739" i="1" s="1"/>
  <c r="I738" i="1"/>
  <c r="H738" i="1"/>
  <c r="G738" i="1"/>
  <c r="F738" i="1"/>
  <c r="E738" i="1"/>
  <c r="D738" i="1"/>
  <c r="L738" i="1" s="1"/>
  <c r="P738" i="1" s="1"/>
  <c r="N737" i="1"/>
  <c r="I737" i="1"/>
  <c r="M737" i="1" s="1"/>
  <c r="H737" i="1"/>
  <c r="G737" i="1"/>
  <c r="F737" i="1"/>
  <c r="E737" i="1"/>
  <c r="D737" i="1"/>
  <c r="C737" i="1"/>
  <c r="L737" i="1" s="1"/>
  <c r="P737" i="1" s="1"/>
  <c r="I736" i="1"/>
  <c r="H736" i="1"/>
  <c r="G736" i="1"/>
  <c r="F736" i="1"/>
  <c r="E736" i="1"/>
  <c r="D736" i="1"/>
  <c r="N736" i="1" s="1"/>
  <c r="N735" i="1"/>
  <c r="I735" i="1"/>
  <c r="H735" i="1"/>
  <c r="G735" i="1"/>
  <c r="F735" i="1"/>
  <c r="E735" i="1"/>
  <c r="D735" i="1"/>
  <c r="J735" i="1" s="1"/>
  <c r="I734" i="1"/>
  <c r="H734" i="1"/>
  <c r="G734" i="1"/>
  <c r="F734" i="1"/>
  <c r="E734" i="1"/>
  <c r="D734" i="1"/>
  <c r="N734" i="1" s="1"/>
  <c r="C734" i="1"/>
  <c r="C733" i="1" s="1"/>
  <c r="O733" i="1"/>
  <c r="I733" i="1"/>
  <c r="H733" i="1"/>
  <c r="G733" i="1"/>
  <c r="F733" i="1"/>
  <c r="E733" i="1"/>
  <c r="D733" i="1"/>
  <c r="I732" i="1"/>
  <c r="H732" i="1"/>
  <c r="G732" i="1"/>
  <c r="F732" i="1"/>
  <c r="E732" i="1"/>
  <c r="D732" i="1"/>
  <c r="J732" i="1" s="1"/>
  <c r="I731" i="1"/>
  <c r="H731" i="1"/>
  <c r="G731" i="1"/>
  <c r="F731" i="1"/>
  <c r="E731" i="1"/>
  <c r="D731" i="1"/>
  <c r="I730" i="1"/>
  <c r="M730" i="1" s="1"/>
  <c r="H730" i="1"/>
  <c r="G730" i="1"/>
  <c r="F730" i="1"/>
  <c r="D730" i="1"/>
  <c r="L730" i="1" s="1"/>
  <c r="P730" i="1" s="1"/>
  <c r="I729" i="1"/>
  <c r="H729" i="1"/>
  <c r="G729" i="1"/>
  <c r="F729" i="1"/>
  <c r="E729" i="1"/>
  <c r="D729" i="1"/>
  <c r="C729" i="1"/>
  <c r="L729" i="1" s="1"/>
  <c r="P729" i="1" s="1"/>
  <c r="M728" i="1"/>
  <c r="I728" i="1"/>
  <c r="K728" i="1" s="1"/>
  <c r="H728" i="1"/>
  <c r="G728" i="1"/>
  <c r="F728" i="1"/>
  <c r="E728" i="1"/>
  <c r="D728" i="1"/>
  <c r="N728" i="1" s="1"/>
  <c r="I727" i="1"/>
  <c r="H727" i="1"/>
  <c r="G727" i="1"/>
  <c r="F727" i="1"/>
  <c r="E727" i="1"/>
  <c r="D727" i="1"/>
  <c r="I726" i="1"/>
  <c r="H726" i="1"/>
  <c r="G726" i="1"/>
  <c r="F726" i="1"/>
  <c r="E726" i="1"/>
  <c r="D726" i="1"/>
  <c r="J726" i="1" s="1"/>
  <c r="I725" i="1"/>
  <c r="H725" i="1"/>
  <c r="G725" i="1"/>
  <c r="F725" i="1"/>
  <c r="E725" i="1"/>
  <c r="D725" i="1"/>
  <c r="I724" i="1"/>
  <c r="H724" i="1"/>
  <c r="G724" i="1"/>
  <c r="F724" i="1"/>
  <c r="E724" i="1"/>
  <c r="D724" i="1"/>
  <c r="I723" i="1"/>
  <c r="H723" i="1"/>
  <c r="G723" i="1"/>
  <c r="F723" i="1"/>
  <c r="E723" i="1"/>
  <c r="D723" i="1"/>
  <c r="I721" i="1"/>
  <c r="M721" i="1" s="1"/>
  <c r="H721" i="1"/>
  <c r="G721" i="1"/>
  <c r="F721" i="1"/>
  <c r="E721" i="1"/>
  <c r="D721" i="1"/>
  <c r="L721" i="1" s="1"/>
  <c r="P721" i="1" s="1"/>
  <c r="I720" i="1"/>
  <c r="H720" i="1"/>
  <c r="G720" i="1"/>
  <c r="F720" i="1"/>
  <c r="E720" i="1"/>
  <c r="D720" i="1"/>
  <c r="J720" i="1" s="1"/>
  <c r="C720" i="1"/>
  <c r="C719" i="1" s="1"/>
  <c r="C718" i="1" s="1"/>
  <c r="I719" i="1"/>
  <c r="M719" i="1" s="1"/>
  <c r="H719" i="1"/>
  <c r="G719" i="1"/>
  <c r="F719" i="1"/>
  <c r="E719" i="1"/>
  <c r="D719" i="1"/>
  <c r="N718" i="1"/>
  <c r="I718" i="1"/>
  <c r="M718" i="1" s="1"/>
  <c r="H718" i="1"/>
  <c r="G718" i="1"/>
  <c r="F718" i="1"/>
  <c r="E718" i="1"/>
  <c r="D718" i="1"/>
  <c r="J718" i="1" s="1"/>
  <c r="I717" i="1"/>
  <c r="H717" i="1"/>
  <c r="G717" i="1"/>
  <c r="F717" i="1"/>
  <c r="E717" i="1"/>
  <c r="D717" i="1"/>
  <c r="C717" i="1"/>
  <c r="I716" i="1"/>
  <c r="H716" i="1"/>
  <c r="G716" i="1"/>
  <c r="F716" i="1"/>
  <c r="E716" i="1"/>
  <c r="D716" i="1"/>
  <c r="I715" i="1"/>
  <c r="H715" i="1"/>
  <c r="G715" i="1"/>
  <c r="F715" i="1"/>
  <c r="E715" i="1"/>
  <c r="D715" i="1"/>
  <c r="I713" i="1"/>
  <c r="M713" i="1" s="1"/>
  <c r="H713" i="1"/>
  <c r="G713" i="1"/>
  <c r="F713" i="1"/>
  <c r="E713" i="1"/>
  <c r="D713" i="1"/>
  <c r="L713" i="1" s="1"/>
  <c r="P713" i="1" s="1"/>
  <c r="I712" i="1"/>
  <c r="H712" i="1"/>
  <c r="G712" i="1"/>
  <c r="F712" i="1"/>
  <c r="E712" i="1"/>
  <c r="D712" i="1"/>
  <c r="C712" i="1"/>
  <c r="C711" i="1" s="1"/>
  <c r="M711" i="1"/>
  <c r="I711" i="1"/>
  <c r="H711" i="1"/>
  <c r="G711" i="1"/>
  <c r="F711" i="1"/>
  <c r="E711" i="1"/>
  <c r="D711" i="1"/>
  <c r="I710" i="1"/>
  <c r="M710" i="1" s="1"/>
  <c r="H710" i="1"/>
  <c r="G710" i="1"/>
  <c r="F710" i="1"/>
  <c r="E710" i="1"/>
  <c r="D710" i="1"/>
  <c r="L710" i="1" s="1"/>
  <c r="P710" i="1" s="1"/>
  <c r="M709" i="1"/>
  <c r="K709" i="1"/>
  <c r="I709" i="1"/>
  <c r="H709" i="1"/>
  <c r="G709" i="1"/>
  <c r="F709" i="1"/>
  <c r="E709" i="1"/>
  <c r="D709" i="1"/>
  <c r="I708" i="1"/>
  <c r="M708" i="1" s="1"/>
  <c r="H708" i="1"/>
  <c r="G708" i="1"/>
  <c r="F708" i="1"/>
  <c r="E708" i="1"/>
  <c r="D708" i="1"/>
  <c r="L708" i="1" s="1"/>
  <c r="P708" i="1" s="1"/>
  <c r="I707" i="1"/>
  <c r="H707" i="1"/>
  <c r="G707" i="1"/>
  <c r="F707" i="1"/>
  <c r="E707" i="1"/>
  <c r="D707" i="1"/>
  <c r="C707" i="1"/>
  <c r="I706" i="1"/>
  <c r="H706" i="1"/>
  <c r="G706" i="1"/>
  <c r="F706" i="1"/>
  <c r="E706" i="1"/>
  <c r="D706" i="1"/>
  <c r="J706" i="1" s="1"/>
  <c r="I705" i="1"/>
  <c r="H705" i="1"/>
  <c r="G705" i="1"/>
  <c r="F705" i="1"/>
  <c r="E705" i="1"/>
  <c r="D705" i="1"/>
  <c r="I704" i="1"/>
  <c r="H704" i="1"/>
  <c r="G704" i="1"/>
  <c r="F704" i="1"/>
  <c r="E704" i="1"/>
  <c r="D704" i="1"/>
  <c r="I703" i="1"/>
  <c r="H703" i="1"/>
  <c r="G703" i="1"/>
  <c r="F703" i="1"/>
  <c r="E703" i="1"/>
  <c r="D703" i="1"/>
  <c r="M701" i="1"/>
  <c r="I701" i="1"/>
  <c r="K701" i="1" s="1"/>
  <c r="K700" i="1" s="1"/>
  <c r="H701" i="1"/>
  <c r="G701" i="1"/>
  <c r="F701" i="1"/>
  <c r="E701" i="1"/>
  <c r="D701" i="1"/>
  <c r="I700" i="1"/>
  <c r="H700" i="1"/>
  <c r="G700" i="1"/>
  <c r="F700" i="1"/>
  <c r="E700" i="1"/>
  <c r="D700" i="1"/>
  <c r="C700" i="1"/>
  <c r="M700" i="1" s="1"/>
  <c r="K699" i="1"/>
  <c r="I699" i="1"/>
  <c r="H699" i="1"/>
  <c r="G699" i="1"/>
  <c r="F699" i="1"/>
  <c r="E699" i="1"/>
  <c r="D699" i="1"/>
  <c r="N699" i="1" s="1"/>
  <c r="C699" i="1"/>
  <c r="K698" i="1"/>
  <c r="I698" i="1"/>
  <c r="M698" i="1" s="1"/>
  <c r="H698" i="1"/>
  <c r="G698" i="1"/>
  <c r="F698" i="1"/>
  <c r="E698" i="1"/>
  <c r="D698" i="1"/>
  <c r="I697" i="1"/>
  <c r="K697" i="1" s="1"/>
  <c r="H697" i="1"/>
  <c r="G697" i="1"/>
  <c r="F697" i="1"/>
  <c r="E697" i="1"/>
  <c r="D697" i="1"/>
  <c r="I696" i="1"/>
  <c r="H696" i="1"/>
  <c r="G696" i="1"/>
  <c r="F696" i="1"/>
  <c r="E696" i="1"/>
  <c r="D696" i="1"/>
  <c r="N696" i="1" s="1"/>
  <c r="M695" i="1"/>
  <c r="I695" i="1"/>
  <c r="H695" i="1"/>
  <c r="G695" i="1"/>
  <c r="F695" i="1"/>
  <c r="E695" i="1"/>
  <c r="D695" i="1"/>
  <c r="N695" i="1" s="1"/>
  <c r="C695" i="1"/>
  <c r="L695" i="1" s="1"/>
  <c r="P695" i="1" s="1"/>
  <c r="M694" i="1"/>
  <c r="L694" i="1"/>
  <c r="P694" i="1" s="1"/>
  <c r="I694" i="1"/>
  <c r="H694" i="1"/>
  <c r="G694" i="1"/>
  <c r="F694" i="1"/>
  <c r="E694" i="1"/>
  <c r="D694" i="1"/>
  <c r="C694" i="1"/>
  <c r="N694" i="1" s="1"/>
  <c r="I693" i="1"/>
  <c r="H693" i="1"/>
  <c r="G693" i="1"/>
  <c r="F693" i="1"/>
  <c r="E693" i="1"/>
  <c r="D693" i="1"/>
  <c r="J693" i="1" s="1"/>
  <c r="I692" i="1"/>
  <c r="H692" i="1"/>
  <c r="G692" i="1"/>
  <c r="F692" i="1"/>
  <c r="E692" i="1"/>
  <c r="D692" i="1"/>
  <c r="J692" i="1" s="1"/>
  <c r="I691" i="1"/>
  <c r="H691" i="1"/>
  <c r="G691" i="1"/>
  <c r="F691" i="1"/>
  <c r="E691" i="1"/>
  <c r="D691" i="1"/>
  <c r="J691" i="1" s="1"/>
  <c r="I690" i="1"/>
  <c r="H690" i="1"/>
  <c r="G690" i="1"/>
  <c r="F690" i="1"/>
  <c r="E690" i="1"/>
  <c r="D690" i="1"/>
  <c r="I689" i="1"/>
  <c r="H689" i="1"/>
  <c r="G689" i="1"/>
  <c r="F689" i="1"/>
  <c r="E689" i="1"/>
  <c r="D689" i="1"/>
  <c r="L689" i="1" s="1"/>
  <c r="P689" i="1" s="1"/>
  <c r="I688" i="1"/>
  <c r="K688" i="1" s="1"/>
  <c r="K687" i="1" s="1"/>
  <c r="K686" i="1" s="1"/>
  <c r="H688" i="1"/>
  <c r="G688" i="1"/>
  <c r="F688" i="1"/>
  <c r="E688" i="1"/>
  <c r="D688" i="1"/>
  <c r="L688" i="1" s="1"/>
  <c r="P688" i="1" s="1"/>
  <c r="I687" i="1"/>
  <c r="M687" i="1" s="1"/>
  <c r="H687" i="1"/>
  <c r="G687" i="1"/>
  <c r="F687" i="1"/>
  <c r="E687" i="1"/>
  <c r="D687" i="1"/>
  <c r="C687" i="1"/>
  <c r="I686" i="1"/>
  <c r="H686" i="1"/>
  <c r="G686" i="1"/>
  <c r="F686" i="1"/>
  <c r="E686" i="1"/>
  <c r="D686" i="1"/>
  <c r="K685" i="1"/>
  <c r="I685" i="1"/>
  <c r="M685" i="1" s="1"/>
  <c r="H685" i="1"/>
  <c r="G685" i="1"/>
  <c r="F685" i="1"/>
  <c r="E685" i="1"/>
  <c r="D685" i="1"/>
  <c r="N685" i="1" s="1"/>
  <c r="I684" i="1"/>
  <c r="M684" i="1" s="1"/>
  <c r="H684" i="1"/>
  <c r="G684" i="1"/>
  <c r="F684" i="1"/>
  <c r="E684" i="1"/>
  <c r="D684" i="1"/>
  <c r="N684" i="1" s="1"/>
  <c r="M683" i="1"/>
  <c r="K683" i="1"/>
  <c r="I683" i="1"/>
  <c r="H683" i="1"/>
  <c r="G683" i="1"/>
  <c r="F683" i="1"/>
  <c r="E683" i="1"/>
  <c r="D683" i="1"/>
  <c r="I682" i="1"/>
  <c r="M682" i="1" s="1"/>
  <c r="H682" i="1"/>
  <c r="G682" i="1"/>
  <c r="F682" i="1"/>
  <c r="E682" i="1"/>
  <c r="D682" i="1"/>
  <c r="N682" i="1" s="1"/>
  <c r="C682" i="1"/>
  <c r="C681" i="1" s="1"/>
  <c r="M681" i="1" s="1"/>
  <c r="I681" i="1"/>
  <c r="H681" i="1"/>
  <c r="G681" i="1"/>
  <c r="F681" i="1"/>
  <c r="E681" i="1"/>
  <c r="D681" i="1"/>
  <c r="I680" i="1"/>
  <c r="H680" i="1"/>
  <c r="G680" i="1"/>
  <c r="F680" i="1"/>
  <c r="E680" i="1"/>
  <c r="D680" i="1"/>
  <c r="I679" i="1"/>
  <c r="H679" i="1"/>
  <c r="G679" i="1"/>
  <c r="F679" i="1"/>
  <c r="E679" i="1"/>
  <c r="D679" i="1"/>
  <c r="I678" i="1"/>
  <c r="H678" i="1"/>
  <c r="G678" i="1"/>
  <c r="F678" i="1"/>
  <c r="E678" i="1"/>
  <c r="D678" i="1"/>
  <c r="I677" i="1"/>
  <c r="H677" i="1"/>
  <c r="G677" i="1"/>
  <c r="F677" i="1"/>
  <c r="E677" i="1"/>
  <c r="D677" i="1"/>
  <c r="L677" i="1" s="1"/>
  <c r="P677" i="1" s="1"/>
  <c r="O676" i="1"/>
  <c r="O683" i="1" s="1"/>
  <c r="I676" i="1"/>
  <c r="M676" i="1" s="1"/>
  <c r="H676" i="1"/>
  <c r="G676" i="1"/>
  <c r="F676" i="1"/>
  <c r="E676" i="1"/>
  <c r="D676" i="1"/>
  <c r="L676" i="1" s="1"/>
  <c r="P676" i="1" s="1"/>
  <c r="I675" i="1"/>
  <c r="H675" i="1"/>
  <c r="G675" i="1"/>
  <c r="F675" i="1"/>
  <c r="E675" i="1"/>
  <c r="D675" i="1"/>
  <c r="C675" i="1"/>
  <c r="C674" i="1" s="1"/>
  <c r="C669" i="1" s="1"/>
  <c r="O674" i="1"/>
  <c r="I674" i="1"/>
  <c r="H674" i="1"/>
  <c r="G674" i="1"/>
  <c r="F674" i="1"/>
  <c r="E674" i="1"/>
  <c r="D674" i="1"/>
  <c r="I673" i="1"/>
  <c r="H673" i="1"/>
  <c r="G673" i="1"/>
  <c r="F673" i="1"/>
  <c r="E673" i="1"/>
  <c r="D673" i="1"/>
  <c r="N672" i="1"/>
  <c r="M672" i="1"/>
  <c r="K672" i="1"/>
  <c r="I672" i="1"/>
  <c r="H672" i="1"/>
  <c r="G672" i="1"/>
  <c r="F672" i="1"/>
  <c r="E672" i="1"/>
  <c r="D672" i="1"/>
  <c r="J672" i="1" s="1"/>
  <c r="M671" i="1"/>
  <c r="I671" i="1"/>
  <c r="H671" i="1"/>
  <c r="G671" i="1"/>
  <c r="F671" i="1"/>
  <c r="E671" i="1"/>
  <c r="D671" i="1"/>
  <c r="C671" i="1"/>
  <c r="I670" i="1"/>
  <c r="M670" i="1" s="1"/>
  <c r="H670" i="1"/>
  <c r="G670" i="1"/>
  <c r="F670" i="1"/>
  <c r="E670" i="1"/>
  <c r="D670" i="1"/>
  <c r="C670" i="1"/>
  <c r="L670" i="1" s="1"/>
  <c r="P670" i="1" s="1"/>
  <c r="I669" i="1"/>
  <c r="H669" i="1"/>
  <c r="G669" i="1"/>
  <c r="F669" i="1"/>
  <c r="E669" i="1"/>
  <c r="D669" i="1"/>
  <c r="I668" i="1"/>
  <c r="H668" i="1"/>
  <c r="G668" i="1"/>
  <c r="F668" i="1"/>
  <c r="E668" i="1"/>
  <c r="D668" i="1"/>
  <c r="J668" i="1" s="1"/>
  <c r="I667" i="1"/>
  <c r="H667" i="1"/>
  <c r="G667" i="1"/>
  <c r="F667" i="1"/>
  <c r="E667" i="1"/>
  <c r="D667" i="1"/>
  <c r="I666" i="1"/>
  <c r="H666" i="1"/>
  <c r="G666" i="1"/>
  <c r="F666" i="1"/>
  <c r="E666" i="1"/>
  <c r="D666" i="1"/>
  <c r="J666" i="1" s="1"/>
  <c r="I665" i="1"/>
  <c r="H665" i="1"/>
  <c r="G665" i="1"/>
  <c r="F665" i="1"/>
  <c r="E665" i="1"/>
  <c r="D665" i="1"/>
  <c r="J665" i="1" s="1"/>
  <c r="O664" i="1"/>
  <c r="O666" i="1" s="1"/>
  <c r="I664" i="1"/>
  <c r="H664" i="1"/>
  <c r="G664" i="1"/>
  <c r="F664" i="1"/>
  <c r="E664" i="1"/>
  <c r="D664" i="1"/>
  <c r="N664" i="1" s="1"/>
  <c r="M663" i="1"/>
  <c r="I663" i="1"/>
  <c r="H663" i="1"/>
  <c r="G663" i="1"/>
  <c r="F663" i="1"/>
  <c r="E663" i="1"/>
  <c r="D663" i="1"/>
  <c r="C663" i="1"/>
  <c r="I662" i="1"/>
  <c r="M662" i="1" s="1"/>
  <c r="H662" i="1"/>
  <c r="G662" i="1"/>
  <c r="F662" i="1"/>
  <c r="E662" i="1"/>
  <c r="D662" i="1"/>
  <c r="C662" i="1"/>
  <c r="I661" i="1"/>
  <c r="K661" i="1" s="1"/>
  <c r="H661" i="1"/>
  <c r="G661" i="1"/>
  <c r="F661" i="1"/>
  <c r="E661" i="1"/>
  <c r="D661" i="1"/>
  <c r="N660" i="1"/>
  <c r="M660" i="1"/>
  <c r="I660" i="1"/>
  <c r="K660" i="1" s="1"/>
  <c r="H660" i="1"/>
  <c r="G660" i="1"/>
  <c r="F660" i="1"/>
  <c r="E660" i="1"/>
  <c r="D660" i="1"/>
  <c r="J660" i="1" s="1"/>
  <c r="I659" i="1"/>
  <c r="K659" i="1" s="1"/>
  <c r="K658" i="1" s="1"/>
  <c r="K657" i="1" s="1"/>
  <c r="H659" i="1"/>
  <c r="G659" i="1"/>
  <c r="F659" i="1"/>
  <c r="E659" i="1"/>
  <c r="D659" i="1"/>
  <c r="N658" i="1"/>
  <c r="M658" i="1"/>
  <c r="I658" i="1"/>
  <c r="H658" i="1"/>
  <c r="G658" i="1"/>
  <c r="F658" i="1"/>
  <c r="E658" i="1"/>
  <c r="D658" i="1"/>
  <c r="J658" i="1" s="1"/>
  <c r="C658" i="1"/>
  <c r="L658" i="1" s="1"/>
  <c r="P658" i="1" s="1"/>
  <c r="I657" i="1"/>
  <c r="H657" i="1"/>
  <c r="G657" i="1"/>
  <c r="F657" i="1"/>
  <c r="E657" i="1"/>
  <c r="D657" i="1"/>
  <c r="C657" i="1"/>
  <c r="I656" i="1"/>
  <c r="H656" i="1"/>
  <c r="G656" i="1"/>
  <c r="F656" i="1"/>
  <c r="E656" i="1"/>
  <c r="D656" i="1"/>
  <c r="I655" i="1"/>
  <c r="H655" i="1"/>
  <c r="G655" i="1"/>
  <c r="F655" i="1"/>
  <c r="E655" i="1"/>
  <c r="D655" i="1"/>
  <c r="I654" i="1"/>
  <c r="H654" i="1"/>
  <c r="G654" i="1"/>
  <c r="F654" i="1"/>
  <c r="E654" i="1"/>
  <c r="D654" i="1"/>
  <c r="I653" i="1"/>
  <c r="H653" i="1"/>
  <c r="G653" i="1"/>
  <c r="F653" i="1"/>
  <c r="E653" i="1"/>
  <c r="D653" i="1"/>
  <c r="L653" i="1" s="1"/>
  <c r="P653" i="1" s="1"/>
  <c r="I652" i="1"/>
  <c r="M652" i="1" s="1"/>
  <c r="H652" i="1"/>
  <c r="G652" i="1"/>
  <c r="F652" i="1"/>
  <c r="E652" i="1"/>
  <c r="D652" i="1"/>
  <c r="L652" i="1" s="1"/>
  <c r="P652" i="1" s="1"/>
  <c r="I651" i="1"/>
  <c r="H651" i="1"/>
  <c r="G651" i="1"/>
  <c r="F651" i="1"/>
  <c r="E651" i="1"/>
  <c r="D651" i="1"/>
  <c r="C651" i="1"/>
  <c r="I650" i="1"/>
  <c r="H650" i="1"/>
  <c r="G650" i="1"/>
  <c r="F650" i="1"/>
  <c r="E650" i="1"/>
  <c r="D650" i="1"/>
  <c r="C650" i="1"/>
  <c r="I649" i="1"/>
  <c r="K649" i="1" s="1"/>
  <c r="H649" i="1"/>
  <c r="G649" i="1"/>
  <c r="F649" i="1"/>
  <c r="E649" i="1"/>
  <c r="D649" i="1"/>
  <c r="I648" i="1"/>
  <c r="H648" i="1"/>
  <c r="G648" i="1"/>
  <c r="F648" i="1"/>
  <c r="E648" i="1"/>
  <c r="D648" i="1"/>
  <c r="N648" i="1" s="1"/>
  <c r="M647" i="1"/>
  <c r="I647" i="1"/>
  <c r="K647" i="1" s="1"/>
  <c r="H647" i="1"/>
  <c r="G647" i="1"/>
  <c r="F647" i="1"/>
  <c r="E647" i="1"/>
  <c r="D647" i="1"/>
  <c r="N647" i="1" s="1"/>
  <c r="I646" i="1"/>
  <c r="M646" i="1" s="1"/>
  <c r="H646" i="1"/>
  <c r="G646" i="1"/>
  <c r="F646" i="1"/>
  <c r="E646" i="1"/>
  <c r="D646" i="1"/>
  <c r="C646" i="1"/>
  <c r="C645" i="1" s="1"/>
  <c r="L645" i="1" s="1"/>
  <c r="P645" i="1" s="1"/>
  <c r="I645" i="1"/>
  <c r="H645" i="1"/>
  <c r="G645" i="1"/>
  <c r="F645" i="1"/>
  <c r="E645" i="1"/>
  <c r="D645" i="1"/>
  <c r="J645" i="1" s="1"/>
  <c r="I644" i="1"/>
  <c r="H644" i="1"/>
  <c r="G644" i="1"/>
  <c r="F644" i="1"/>
  <c r="E644" i="1"/>
  <c r="D644" i="1"/>
  <c r="I643" i="1"/>
  <c r="H643" i="1"/>
  <c r="G643" i="1"/>
  <c r="F643" i="1"/>
  <c r="E643" i="1"/>
  <c r="D643" i="1"/>
  <c r="I642" i="1"/>
  <c r="H642" i="1"/>
  <c r="G642" i="1"/>
  <c r="F642" i="1"/>
  <c r="E642" i="1"/>
  <c r="D642" i="1"/>
  <c r="O641" i="1"/>
  <c r="I641" i="1"/>
  <c r="H641" i="1"/>
  <c r="G641" i="1"/>
  <c r="F641" i="1"/>
  <c r="E641" i="1"/>
  <c r="D641" i="1"/>
  <c r="L641" i="1" s="1"/>
  <c r="P641" i="1" s="1"/>
  <c r="I640" i="1"/>
  <c r="H640" i="1"/>
  <c r="G640" i="1"/>
  <c r="F640" i="1"/>
  <c r="E640" i="1"/>
  <c r="D640" i="1"/>
  <c r="L640" i="1" s="1"/>
  <c r="P640" i="1" s="1"/>
  <c r="I639" i="1"/>
  <c r="H639" i="1"/>
  <c r="G639" i="1"/>
  <c r="F639" i="1"/>
  <c r="E639" i="1"/>
  <c r="D639" i="1"/>
  <c r="C639" i="1"/>
  <c r="I638" i="1"/>
  <c r="H638" i="1"/>
  <c r="G638" i="1"/>
  <c r="F638" i="1"/>
  <c r="E638" i="1"/>
  <c r="D638" i="1"/>
  <c r="I637" i="1"/>
  <c r="M637" i="1" s="1"/>
  <c r="H637" i="1"/>
  <c r="G637" i="1"/>
  <c r="F637" i="1"/>
  <c r="E637" i="1"/>
  <c r="D637" i="1"/>
  <c r="N637" i="1" s="1"/>
  <c r="I636" i="1"/>
  <c r="M636" i="1" s="1"/>
  <c r="H636" i="1"/>
  <c r="G636" i="1"/>
  <c r="F636" i="1"/>
  <c r="E636" i="1"/>
  <c r="D636" i="1"/>
  <c r="N636" i="1" s="1"/>
  <c r="I635" i="1"/>
  <c r="M635" i="1" s="1"/>
  <c r="H635" i="1"/>
  <c r="G635" i="1"/>
  <c r="F635" i="1"/>
  <c r="E635" i="1"/>
  <c r="D635" i="1"/>
  <c r="N635" i="1" s="1"/>
  <c r="I634" i="1"/>
  <c r="H634" i="1"/>
  <c r="G634" i="1"/>
  <c r="F634" i="1"/>
  <c r="E634" i="1"/>
  <c r="D634" i="1"/>
  <c r="C634" i="1"/>
  <c r="I633" i="1"/>
  <c r="H633" i="1"/>
  <c r="G633" i="1"/>
  <c r="F633" i="1"/>
  <c r="E633" i="1"/>
  <c r="D633" i="1"/>
  <c r="I632" i="1"/>
  <c r="H632" i="1"/>
  <c r="G632" i="1"/>
  <c r="F632" i="1"/>
  <c r="E632" i="1"/>
  <c r="D632" i="1"/>
  <c r="J632" i="1" s="1"/>
  <c r="I631" i="1"/>
  <c r="H631" i="1"/>
  <c r="G631" i="1"/>
  <c r="F631" i="1"/>
  <c r="E631" i="1"/>
  <c r="D631" i="1"/>
  <c r="J631" i="1" s="1"/>
  <c r="I630" i="1"/>
  <c r="H630" i="1"/>
  <c r="G630" i="1"/>
  <c r="F630" i="1"/>
  <c r="E630" i="1"/>
  <c r="D630" i="1"/>
  <c r="I629" i="1"/>
  <c r="H629" i="1"/>
  <c r="G629" i="1"/>
  <c r="F629" i="1"/>
  <c r="E629" i="1"/>
  <c r="D629" i="1"/>
  <c r="J629" i="1" s="1"/>
  <c r="I628" i="1"/>
  <c r="H628" i="1"/>
  <c r="G628" i="1"/>
  <c r="F628" i="1"/>
  <c r="E628" i="1"/>
  <c r="D628" i="1"/>
  <c r="M627" i="1"/>
  <c r="I627" i="1"/>
  <c r="H627" i="1"/>
  <c r="G627" i="1"/>
  <c r="F627" i="1"/>
  <c r="E627" i="1"/>
  <c r="D627" i="1"/>
  <c r="J627" i="1" s="1"/>
  <c r="C627" i="1"/>
  <c r="N627" i="1" s="1"/>
  <c r="M626" i="1"/>
  <c r="I626" i="1"/>
  <c r="K626" i="1" s="1"/>
  <c r="K625" i="1" s="1"/>
  <c r="H626" i="1"/>
  <c r="G626" i="1"/>
  <c r="F626" i="1"/>
  <c r="E626" i="1"/>
  <c r="D626" i="1"/>
  <c r="I625" i="1"/>
  <c r="M625" i="1" s="1"/>
  <c r="H625" i="1"/>
  <c r="G625" i="1"/>
  <c r="F625" i="1"/>
  <c r="E625" i="1"/>
  <c r="D625" i="1"/>
  <c r="J625" i="1" s="1"/>
  <c r="C625" i="1"/>
  <c r="L625" i="1" s="1"/>
  <c r="P625" i="1" s="1"/>
  <c r="I624" i="1"/>
  <c r="H624" i="1"/>
  <c r="G624" i="1"/>
  <c r="F624" i="1"/>
  <c r="E624" i="1"/>
  <c r="D624" i="1"/>
  <c r="C624" i="1"/>
  <c r="I623" i="1"/>
  <c r="M623" i="1" s="1"/>
  <c r="H623" i="1"/>
  <c r="G623" i="1"/>
  <c r="F623" i="1"/>
  <c r="E623" i="1"/>
  <c r="D623" i="1"/>
  <c r="L623" i="1" s="1"/>
  <c r="P623" i="1" s="1"/>
  <c r="I622" i="1"/>
  <c r="H622" i="1"/>
  <c r="G622" i="1"/>
  <c r="F622" i="1"/>
  <c r="E622" i="1"/>
  <c r="D622" i="1"/>
  <c r="J622" i="1" s="1"/>
  <c r="C622" i="1"/>
  <c r="I621" i="1"/>
  <c r="M621" i="1" s="1"/>
  <c r="H621" i="1"/>
  <c r="G621" i="1"/>
  <c r="F621" i="1"/>
  <c r="E621" i="1"/>
  <c r="D621" i="1"/>
  <c r="I620" i="1"/>
  <c r="H620" i="1"/>
  <c r="G620" i="1"/>
  <c r="F620" i="1"/>
  <c r="E620" i="1"/>
  <c r="D620" i="1"/>
  <c r="C620" i="1"/>
  <c r="L619" i="1"/>
  <c r="P619" i="1" s="1"/>
  <c r="I619" i="1"/>
  <c r="M619" i="1" s="1"/>
  <c r="H619" i="1"/>
  <c r="G619" i="1"/>
  <c r="F619" i="1"/>
  <c r="E619" i="1"/>
  <c r="D619" i="1"/>
  <c r="N619" i="1" s="1"/>
  <c r="I618" i="1"/>
  <c r="H618" i="1"/>
  <c r="G618" i="1"/>
  <c r="F618" i="1"/>
  <c r="E618" i="1"/>
  <c r="D618" i="1"/>
  <c r="C618" i="1"/>
  <c r="I617" i="1"/>
  <c r="K617" i="1" s="1"/>
  <c r="K616" i="1" s="1"/>
  <c r="H617" i="1"/>
  <c r="G617" i="1"/>
  <c r="F617" i="1"/>
  <c r="E617" i="1"/>
  <c r="D617" i="1"/>
  <c r="I616" i="1"/>
  <c r="H616" i="1"/>
  <c r="G616" i="1"/>
  <c r="F616" i="1"/>
  <c r="E616" i="1"/>
  <c r="D616" i="1"/>
  <c r="C616" i="1"/>
  <c r="K615" i="1"/>
  <c r="K614" i="1" s="1"/>
  <c r="I615" i="1"/>
  <c r="M615" i="1" s="1"/>
  <c r="H615" i="1"/>
  <c r="G615" i="1"/>
  <c r="F615" i="1"/>
  <c r="E615" i="1"/>
  <c r="D615" i="1"/>
  <c r="L615" i="1" s="1"/>
  <c r="P615" i="1" s="1"/>
  <c r="I614" i="1"/>
  <c r="H614" i="1"/>
  <c r="G614" i="1"/>
  <c r="F614" i="1"/>
  <c r="E614" i="1"/>
  <c r="D614" i="1"/>
  <c r="J614" i="1" s="1"/>
  <c r="C614" i="1"/>
  <c r="N614" i="1" s="1"/>
  <c r="I613" i="1"/>
  <c r="M613" i="1" s="1"/>
  <c r="H613" i="1"/>
  <c r="G613" i="1"/>
  <c r="F613" i="1"/>
  <c r="E613" i="1"/>
  <c r="D613" i="1"/>
  <c r="I612" i="1"/>
  <c r="H612" i="1"/>
  <c r="G612" i="1"/>
  <c r="F612" i="1"/>
  <c r="E612" i="1"/>
  <c r="D612" i="1"/>
  <c r="C612" i="1"/>
  <c r="I611" i="1"/>
  <c r="M611" i="1" s="1"/>
  <c r="H611" i="1"/>
  <c r="G611" i="1"/>
  <c r="F611" i="1"/>
  <c r="E611" i="1"/>
  <c r="D611" i="1"/>
  <c r="I610" i="1"/>
  <c r="H610" i="1"/>
  <c r="G610" i="1"/>
  <c r="F610" i="1"/>
  <c r="E610" i="1"/>
  <c r="D610" i="1"/>
  <c r="C610" i="1"/>
  <c r="I609" i="1"/>
  <c r="M609" i="1" s="1"/>
  <c r="H609" i="1"/>
  <c r="G609" i="1"/>
  <c r="F609" i="1"/>
  <c r="E609" i="1"/>
  <c r="D609" i="1"/>
  <c r="N609" i="1" s="1"/>
  <c r="I608" i="1"/>
  <c r="H608" i="1"/>
  <c r="G608" i="1"/>
  <c r="F608" i="1"/>
  <c r="E608" i="1"/>
  <c r="D608" i="1"/>
  <c r="C608" i="1"/>
  <c r="I607" i="1"/>
  <c r="H607" i="1"/>
  <c r="G607" i="1"/>
  <c r="F607" i="1"/>
  <c r="E607" i="1"/>
  <c r="D607" i="1"/>
  <c r="I606" i="1"/>
  <c r="H606" i="1"/>
  <c r="G606" i="1"/>
  <c r="F606" i="1"/>
  <c r="E606" i="1"/>
  <c r="D606" i="1"/>
  <c r="I605" i="1"/>
  <c r="H605" i="1"/>
  <c r="G605" i="1"/>
  <c r="F605" i="1"/>
  <c r="E605" i="1"/>
  <c r="D605" i="1"/>
  <c r="J605" i="1" s="1"/>
  <c r="I604" i="1"/>
  <c r="H604" i="1"/>
  <c r="G604" i="1"/>
  <c r="F604" i="1"/>
  <c r="E604" i="1"/>
  <c r="D604" i="1"/>
  <c r="J604" i="1" s="1"/>
  <c r="I603" i="1"/>
  <c r="H603" i="1"/>
  <c r="G603" i="1"/>
  <c r="F603" i="1"/>
  <c r="E603" i="1"/>
  <c r="D603" i="1"/>
  <c r="J603" i="1" s="1"/>
  <c r="I602" i="1"/>
  <c r="H602" i="1"/>
  <c r="G602" i="1"/>
  <c r="F602" i="1"/>
  <c r="E602" i="1"/>
  <c r="D602" i="1"/>
  <c r="K601" i="1"/>
  <c r="I601" i="1"/>
  <c r="M601" i="1" s="1"/>
  <c r="H601" i="1"/>
  <c r="G601" i="1"/>
  <c r="F601" i="1"/>
  <c r="E601" i="1"/>
  <c r="D601" i="1"/>
  <c r="N600" i="1"/>
  <c r="I600" i="1"/>
  <c r="M600" i="1" s="1"/>
  <c r="H600" i="1"/>
  <c r="G600" i="1"/>
  <c r="F600" i="1"/>
  <c r="E600" i="1"/>
  <c r="D600" i="1"/>
  <c r="L600" i="1" s="1"/>
  <c r="P600" i="1" s="1"/>
  <c r="N599" i="1"/>
  <c r="I599" i="1"/>
  <c r="M599" i="1" s="1"/>
  <c r="H599" i="1"/>
  <c r="G599" i="1"/>
  <c r="F599" i="1"/>
  <c r="E599" i="1"/>
  <c r="D599" i="1"/>
  <c r="L599" i="1" s="1"/>
  <c r="P599" i="1" s="1"/>
  <c r="I598" i="1"/>
  <c r="H598" i="1"/>
  <c r="G598" i="1"/>
  <c r="F598" i="1"/>
  <c r="E598" i="1"/>
  <c r="D598" i="1"/>
  <c r="C598" i="1"/>
  <c r="N598" i="1" s="1"/>
  <c r="I597" i="1"/>
  <c r="H597" i="1"/>
  <c r="G597" i="1"/>
  <c r="F597" i="1"/>
  <c r="E597" i="1"/>
  <c r="D597" i="1"/>
  <c r="M596" i="1"/>
  <c r="I596" i="1"/>
  <c r="K596" i="1" s="1"/>
  <c r="H596" i="1"/>
  <c r="G596" i="1"/>
  <c r="F596" i="1"/>
  <c r="E596" i="1"/>
  <c r="D596" i="1"/>
  <c r="I595" i="1"/>
  <c r="M595" i="1" s="1"/>
  <c r="H595" i="1"/>
  <c r="G595" i="1"/>
  <c r="F595" i="1"/>
  <c r="E595" i="1"/>
  <c r="D595" i="1"/>
  <c r="I594" i="1"/>
  <c r="H594" i="1"/>
  <c r="G594" i="1"/>
  <c r="F594" i="1"/>
  <c r="E594" i="1"/>
  <c r="D594" i="1"/>
  <c r="J594" i="1" s="1"/>
  <c r="C594" i="1"/>
  <c r="C593" i="1" s="1"/>
  <c r="L593" i="1" s="1"/>
  <c r="P593" i="1" s="1"/>
  <c r="I593" i="1"/>
  <c r="H593" i="1"/>
  <c r="G593" i="1"/>
  <c r="F593" i="1"/>
  <c r="E593" i="1"/>
  <c r="D593" i="1"/>
  <c r="I592" i="1"/>
  <c r="H592" i="1"/>
  <c r="G592" i="1"/>
  <c r="F592" i="1"/>
  <c r="E592" i="1"/>
  <c r="D592" i="1"/>
  <c r="I591" i="1"/>
  <c r="H591" i="1"/>
  <c r="G591" i="1"/>
  <c r="F591" i="1"/>
  <c r="E591" i="1"/>
  <c r="D591" i="1"/>
  <c r="I590" i="1"/>
  <c r="H590" i="1"/>
  <c r="G590" i="1"/>
  <c r="F590" i="1"/>
  <c r="E590" i="1"/>
  <c r="D590" i="1"/>
  <c r="I589" i="1"/>
  <c r="H589" i="1"/>
  <c r="G589" i="1"/>
  <c r="F589" i="1"/>
  <c r="E589" i="1"/>
  <c r="D589" i="1"/>
  <c r="L589" i="1" s="1"/>
  <c r="P589" i="1" s="1"/>
  <c r="I588" i="1"/>
  <c r="H588" i="1"/>
  <c r="G588" i="1"/>
  <c r="F588" i="1"/>
  <c r="E588" i="1"/>
  <c r="D588" i="1"/>
  <c r="I587" i="1"/>
  <c r="H587" i="1"/>
  <c r="G587" i="1"/>
  <c r="F587" i="1"/>
  <c r="E587" i="1"/>
  <c r="D587" i="1"/>
  <c r="C587" i="1"/>
  <c r="I586" i="1"/>
  <c r="H586" i="1"/>
  <c r="G586" i="1"/>
  <c r="F586" i="1"/>
  <c r="E586" i="1"/>
  <c r="D586" i="1"/>
  <c r="I585" i="1"/>
  <c r="M585" i="1" s="1"/>
  <c r="H585" i="1"/>
  <c r="G585" i="1"/>
  <c r="F585" i="1"/>
  <c r="E585" i="1"/>
  <c r="D585" i="1"/>
  <c r="L585" i="1" s="1"/>
  <c r="P585" i="1" s="1"/>
  <c r="I584" i="1"/>
  <c r="H584" i="1"/>
  <c r="G584" i="1"/>
  <c r="F584" i="1"/>
  <c r="E584" i="1"/>
  <c r="D584" i="1"/>
  <c r="L584" i="1" s="1"/>
  <c r="P584" i="1" s="1"/>
  <c r="I583" i="1"/>
  <c r="H583" i="1"/>
  <c r="G583" i="1"/>
  <c r="F583" i="1"/>
  <c r="E583" i="1"/>
  <c r="D583" i="1"/>
  <c r="C583" i="1"/>
  <c r="I582" i="1"/>
  <c r="H582" i="1"/>
  <c r="G582" i="1"/>
  <c r="F582" i="1"/>
  <c r="E582" i="1"/>
  <c r="D582" i="1"/>
  <c r="M581" i="1"/>
  <c r="K581" i="1"/>
  <c r="I581" i="1"/>
  <c r="H581" i="1"/>
  <c r="G581" i="1"/>
  <c r="F581" i="1"/>
  <c r="E581" i="1"/>
  <c r="D581" i="1"/>
  <c r="J581" i="1" s="1"/>
  <c r="I580" i="1"/>
  <c r="K580" i="1" s="1"/>
  <c r="H580" i="1"/>
  <c r="G580" i="1"/>
  <c r="F580" i="1"/>
  <c r="E580" i="1"/>
  <c r="D580" i="1"/>
  <c r="J580" i="1" s="1"/>
  <c r="I579" i="1"/>
  <c r="M579" i="1" s="1"/>
  <c r="H579" i="1"/>
  <c r="G579" i="1"/>
  <c r="F579" i="1"/>
  <c r="E579" i="1"/>
  <c r="D579" i="1"/>
  <c r="M578" i="1"/>
  <c r="I578" i="1"/>
  <c r="K578" i="1" s="1"/>
  <c r="H578" i="1"/>
  <c r="G578" i="1"/>
  <c r="F578" i="1"/>
  <c r="E578" i="1"/>
  <c r="D578" i="1"/>
  <c r="I577" i="1"/>
  <c r="M577" i="1" s="1"/>
  <c r="H577" i="1"/>
  <c r="G577" i="1"/>
  <c r="F577" i="1"/>
  <c r="E577" i="1"/>
  <c r="D577" i="1"/>
  <c r="I576" i="1"/>
  <c r="H576" i="1"/>
  <c r="G576" i="1"/>
  <c r="F576" i="1"/>
  <c r="E576" i="1"/>
  <c r="D576" i="1"/>
  <c r="C576" i="1"/>
  <c r="I575" i="1"/>
  <c r="H575" i="1"/>
  <c r="G575" i="1"/>
  <c r="F575" i="1"/>
  <c r="E575" i="1"/>
  <c r="D575" i="1"/>
  <c r="I574" i="1"/>
  <c r="H574" i="1"/>
  <c r="G574" i="1"/>
  <c r="F574" i="1"/>
  <c r="E574" i="1"/>
  <c r="D574" i="1"/>
  <c r="I573" i="1"/>
  <c r="H573" i="1"/>
  <c r="G573" i="1"/>
  <c r="F573" i="1"/>
  <c r="E573" i="1"/>
  <c r="D573" i="1"/>
  <c r="I572" i="1"/>
  <c r="H572" i="1"/>
  <c r="G572" i="1"/>
  <c r="F572" i="1"/>
  <c r="E572" i="1"/>
  <c r="D572" i="1"/>
  <c r="I571" i="1"/>
  <c r="H571" i="1"/>
  <c r="G571" i="1"/>
  <c r="F571" i="1"/>
  <c r="E571" i="1"/>
  <c r="D571" i="1"/>
  <c r="I570" i="1"/>
  <c r="H570" i="1"/>
  <c r="G570" i="1"/>
  <c r="F570" i="1"/>
  <c r="E570" i="1"/>
  <c r="D570" i="1"/>
  <c r="I569" i="1"/>
  <c r="H569" i="1"/>
  <c r="G569" i="1"/>
  <c r="F569" i="1"/>
  <c r="E569" i="1"/>
  <c r="D569" i="1"/>
  <c r="P568" i="1"/>
  <c r="I567" i="1"/>
  <c r="K567" i="1" s="1"/>
  <c r="H567" i="1"/>
  <c r="G567" i="1"/>
  <c r="F567" i="1"/>
  <c r="E567" i="1"/>
  <c r="D567" i="1"/>
  <c r="L567" i="1" s="1"/>
  <c r="P567" i="1" s="1"/>
  <c r="N566" i="1"/>
  <c r="I566" i="1"/>
  <c r="H566" i="1"/>
  <c r="G566" i="1"/>
  <c r="F566" i="1"/>
  <c r="E566" i="1"/>
  <c r="D566" i="1"/>
  <c r="J566" i="1" s="1"/>
  <c r="C566" i="1"/>
  <c r="K566" i="1" s="1"/>
  <c r="P565" i="1"/>
  <c r="N565" i="1"/>
  <c r="I565" i="1"/>
  <c r="K565" i="1" s="1"/>
  <c r="H565" i="1"/>
  <c r="G565" i="1"/>
  <c r="F565" i="1"/>
  <c r="E565" i="1"/>
  <c r="D565" i="1"/>
  <c r="L565" i="1" s="1"/>
  <c r="I564" i="1"/>
  <c r="H564" i="1"/>
  <c r="G564" i="1"/>
  <c r="F564" i="1"/>
  <c r="E564" i="1"/>
  <c r="D564" i="1"/>
  <c r="J564" i="1" s="1"/>
  <c r="C564" i="1"/>
  <c r="I563" i="1"/>
  <c r="H563" i="1"/>
  <c r="G563" i="1"/>
  <c r="F563" i="1"/>
  <c r="E563" i="1"/>
  <c r="D563" i="1"/>
  <c r="N563" i="1" s="1"/>
  <c r="I562" i="1"/>
  <c r="H562" i="1"/>
  <c r="G562" i="1"/>
  <c r="F562" i="1"/>
  <c r="E562" i="1"/>
  <c r="D562" i="1"/>
  <c r="C562" i="1"/>
  <c r="I561" i="1"/>
  <c r="H561" i="1"/>
  <c r="G561" i="1"/>
  <c r="F561" i="1"/>
  <c r="E561" i="1"/>
  <c r="D561" i="1"/>
  <c r="N560" i="1"/>
  <c r="I560" i="1"/>
  <c r="M560" i="1" s="1"/>
  <c r="H560" i="1"/>
  <c r="G560" i="1"/>
  <c r="F560" i="1"/>
  <c r="E560" i="1"/>
  <c r="D560" i="1"/>
  <c r="L560" i="1" s="1"/>
  <c r="P560" i="1" s="1"/>
  <c r="K559" i="1"/>
  <c r="I559" i="1"/>
  <c r="M559" i="1" s="1"/>
  <c r="H559" i="1"/>
  <c r="G559" i="1"/>
  <c r="F559" i="1"/>
  <c r="E559" i="1"/>
  <c r="D559" i="1"/>
  <c r="K558" i="1"/>
  <c r="I558" i="1"/>
  <c r="M558" i="1" s="1"/>
  <c r="H558" i="1"/>
  <c r="G558" i="1"/>
  <c r="F558" i="1"/>
  <c r="E558" i="1"/>
  <c r="D558" i="1"/>
  <c r="I557" i="1"/>
  <c r="H557" i="1"/>
  <c r="G557" i="1"/>
  <c r="F557" i="1"/>
  <c r="E557" i="1"/>
  <c r="D557" i="1"/>
  <c r="L557" i="1" s="1"/>
  <c r="P557" i="1" s="1"/>
  <c r="C557" i="1"/>
  <c r="C556" i="1" s="1"/>
  <c r="L556" i="1" s="1"/>
  <c r="P556" i="1" s="1"/>
  <c r="I556" i="1"/>
  <c r="H556" i="1"/>
  <c r="G556" i="1"/>
  <c r="F556" i="1"/>
  <c r="E556" i="1"/>
  <c r="D556" i="1"/>
  <c r="I555" i="1"/>
  <c r="H555" i="1"/>
  <c r="G555" i="1"/>
  <c r="F555" i="1"/>
  <c r="E555" i="1"/>
  <c r="D555" i="1"/>
  <c r="I554" i="1"/>
  <c r="H554" i="1"/>
  <c r="G554" i="1"/>
  <c r="F554" i="1"/>
  <c r="E554" i="1"/>
  <c r="D554" i="1"/>
  <c r="I553" i="1"/>
  <c r="H553" i="1"/>
  <c r="G553" i="1"/>
  <c r="F553" i="1"/>
  <c r="E553" i="1"/>
  <c r="D553" i="1"/>
  <c r="J553" i="1" s="1"/>
  <c r="I552" i="1"/>
  <c r="H552" i="1"/>
  <c r="G552" i="1"/>
  <c r="F552" i="1"/>
  <c r="E552" i="1"/>
  <c r="D552" i="1"/>
  <c r="L552" i="1" s="1"/>
  <c r="P552" i="1" s="1"/>
  <c r="I551" i="1"/>
  <c r="M551" i="1" s="1"/>
  <c r="H551" i="1"/>
  <c r="G551" i="1"/>
  <c r="F551" i="1"/>
  <c r="E551" i="1"/>
  <c r="D551" i="1"/>
  <c r="L551" i="1" s="1"/>
  <c r="P551" i="1" s="1"/>
  <c r="N550" i="1"/>
  <c r="I550" i="1"/>
  <c r="M550" i="1" s="1"/>
  <c r="H550" i="1"/>
  <c r="G550" i="1"/>
  <c r="F550" i="1"/>
  <c r="E550" i="1"/>
  <c r="D550" i="1"/>
  <c r="J550" i="1" s="1"/>
  <c r="C550" i="1"/>
  <c r="P549" i="1"/>
  <c r="N549" i="1"/>
  <c r="I549" i="1"/>
  <c r="M549" i="1" s="1"/>
  <c r="H549" i="1"/>
  <c r="G549" i="1"/>
  <c r="F549" i="1"/>
  <c r="E549" i="1"/>
  <c r="D549" i="1"/>
  <c r="C549" i="1"/>
  <c r="L549" i="1" s="1"/>
  <c r="I548" i="1"/>
  <c r="H548" i="1"/>
  <c r="G548" i="1"/>
  <c r="F548" i="1"/>
  <c r="E548" i="1"/>
  <c r="D548" i="1"/>
  <c r="N548" i="1" s="1"/>
  <c r="I547" i="1"/>
  <c r="H547" i="1"/>
  <c r="G547" i="1"/>
  <c r="F547" i="1"/>
  <c r="E547" i="1"/>
  <c r="D547" i="1"/>
  <c r="N547" i="1" s="1"/>
  <c r="I546" i="1"/>
  <c r="H546" i="1"/>
  <c r="G546" i="1"/>
  <c r="F546" i="1"/>
  <c r="E546" i="1"/>
  <c r="D546" i="1"/>
  <c r="C546" i="1"/>
  <c r="I545" i="1"/>
  <c r="H545" i="1"/>
  <c r="G545" i="1"/>
  <c r="F545" i="1"/>
  <c r="E545" i="1"/>
  <c r="D545" i="1"/>
  <c r="I544" i="1"/>
  <c r="H544" i="1"/>
  <c r="G544" i="1"/>
  <c r="F544" i="1"/>
  <c r="E544" i="1"/>
  <c r="D544" i="1"/>
  <c r="I543" i="1"/>
  <c r="H543" i="1"/>
  <c r="G543" i="1"/>
  <c r="F543" i="1"/>
  <c r="E543" i="1"/>
  <c r="D543" i="1"/>
  <c r="I542" i="1"/>
  <c r="H542" i="1"/>
  <c r="G542" i="1"/>
  <c r="F542" i="1"/>
  <c r="E542" i="1"/>
  <c r="D542" i="1"/>
  <c r="I541" i="1"/>
  <c r="H541" i="1"/>
  <c r="G541" i="1"/>
  <c r="F541" i="1"/>
  <c r="E541" i="1"/>
  <c r="D541" i="1"/>
  <c r="I540" i="1"/>
  <c r="H540" i="1"/>
  <c r="G540" i="1"/>
  <c r="F540" i="1"/>
  <c r="E540" i="1"/>
  <c r="D540" i="1"/>
  <c r="I539" i="1"/>
  <c r="H539" i="1"/>
  <c r="G539" i="1"/>
  <c r="F539" i="1"/>
  <c r="E539" i="1"/>
  <c r="D539" i="1"/>
  <c r="L539" i="1" s="1"/>
  <c r="I538" i="1"/>
  <c r="K538" i="1" s="1"/>
  <c r="K537" i="1" s="1"/>
  <c r="K536" i="1" s="1"/>
  <c r="H538" i="1"/>
  <c r="G538" i="1"/>
  <c r="F538" i="1"/>
  <c r="E538" i="1"/>
  <c r="D538" i="1"/>
  <c r="L538" i="1" s="1"/>
  <c r="P538" i="1" s="1"/>
  <c r="I537" i="1"/>
  <c r="H537" i="1"/>
  <c r="G537" i="1"/>
  <c r="F537" i="1"/>
  <c r="E537" i="1"/>
  <c r="D537" i="1"/>
  <c r="N537" i="1" s="1"/>
  <c r="C537" i="1"/>
  <c r="L537" i="1" s="1"/>
  <c r="P537" i="1" s="1"/>
  <c r="I536" i="1"/>
  <c r="H536" i="1"/>
  <c r="G536" i="1"/>
  <c r="F536" i="1"/>
  <c r="E536" i="1"/>
  <c r="D536" i="1"/>
  <c r="C536" i="1"/>
  <c r="L536" i="1" s="1"/>
  <c r="P536" i="1" s="1"/>
  <c r="I535" i="1"/>
  <c r="H535" i="1"/>
  <c r="G535" i="1"/>
  <c r="F535" i="1"/>
  <c r="E535" i="1"/>
  <c r="D535" i="1"/>
  <c r="I534" i="1"/>
  <c r="M534" i="1" s="1"/>
  <c r="H534" i="1"/>
  <c r="G534" i="1"/>
  <c r="F534" i="1"/>
  <c r="E534" i="1"/>
  <c r="D534" i="1"/>
  <c r="C534" i="1"/>
  <c r="I533" i="1"/>
  <c r="H533" i="1"/>
  <c r="G533" i="1"/>
  <c r="F533" i="1"/>
  <c r="E533" i="1"/>
  <c r="D533" i="1"/>
  <c r="I532" i="1"/>
  <c r="H532" i="1"/>
  <c r="G532" i="1"/>
  <c r="F532" i="1"/>
  <c r="E532" i="1"/>
  <c r="D532" i="1"/>
  <c r="I531" i="1"/>
  <c r="K531" i="1" s="1"/>
  <c r="H531" i="1"/>
  <c r="G531" i="1"/>
  <c r="F531" i="1"/>
  <c r="E531" i="1"/>
  <c r="D531" i="1"/>
  <c r="L531" i="1" s="1"/>
  <c r="P531" i="1" s="1"/>
  <c r="I530" i="1"/>
  <c r="M530" i="1" s="1"/>
  <c r="H530" i="1"/>
  <c r="G530" i="1"/>
  <c r="F530" i="1"/>
  <c r="E530" i="1"/>
  <c r="D530" i="1"/>
  <c r="C530" i="1"/>
  <c r="C529" i="1" s="1"/>
  <c r="I529" i="1"/>
  <c r="M529" i="1" s="1"/>
  <c r="H529" i="1"/>
  <c r="G529" i="1"/>
  <c r="F529" i="1"/>
  <c r="E529" i="1"/>
  <c r="D529" i="1"/>
  <c r="N529" i="1" s="1"/>
  <c r="I528" i="1"/>
  <c r="H528" i="1"/>
  <c r="G528" i="1"/>
  <c r="F528" i="1"/>
  <c r="E528" i="1"/>
  <c r="D528" i="1"/>
  <c r="J528" i="1" s="1"/>
  <c r="I527" i="1"/>
  <c r="H527" i="1"/>
  <c r="G527" i="1"/>
  <c r="F527" i="1"/>
  <c r="E527" i="1"/>
  <c r="D527" i="1"/>
  <c r="J527" i="1" s="1"/>
  <c r="I526" i="1"/>
  <c r="H526" i="1"/>
  <c r="G526" i="1"/>
  <c r="F526" i="1"/>
  <c r="E526" i="1"/>
  <c r="D526" i="1"/>
  <c r="I525" i="1"/>
  <c r="H525" i="1"/>
  <c r="G525" i="1"/>
  <c r="F525" i="1"/>
  <c r="E525" i="1"/>
  <c r="D525" i="1"/>
  <c r="J525" i="1" s="1"/>
  <c r="I524" i="1"/>
  <c r="K524" i="1" s="1"/>
  <c r="H524" i="1"/>
  <c r="G524" i="1"/>
  <c r="G522" i="1" s="1"/>
  <c r="G521" i="1" s="1"/>
  <c r="F524" i="1"/>
  <c r="E524" i="1"/>
  <c r="D524" i="1"/>
  <c r="L524" i="1" s="1"/>
  <c r="P524" i="1" s="1"/>
  <c r="K523" i="1"/>
  <c r="K522" i="1" s="1"/>
  <c r="K521" i="1" s="1"/>
  <c r="I523" i="1"/>
  <c r="M523" i="1" s="1"/>
  <c r="H523" i="1"/>
  <c r="G523" i="1"/>
  <c r="F523" i="1"/>
  <c r="E523" i="1"/>
  <c r="D523" i="1"/>
  <c r="I522" i="1"/>
  <c r="H522" i="1"/>
  <c r="F522" i="1"/>
  <c r="E522" i="1"/>
  <c r="D522" i="1"/>
  <c r="C522" i="1"/>
  <c r="I521" i="1"/>
  <c r="H521" i="1"/>
  <c r="F521" i="1"/>
  <c r="E521" i="1"/>
  <c r="D521" i="1"/>
  <c r="M520" i="1"/>
  <c r="K520" i="1"/>
  <c r="K519" i="1" s="1"/>
  <c r="K518" i="1" s="1"/>
  <c r="I520" i="1"/>
  <c r="H520" i="1"/>
  <c r="G520" i="1"/>
  <c r="F520" i="1"/>
  <c r="E520" i="1"/>
  <c r="D520" i="1"/>
  <c r="I519" i="1"/>
  <c r="H519" i="1"/>
  <c r="G519" i="1"/>
  <c r="F519" i="1"/>
  <c r="E519" i="1"/>
  <c r="D519" i="1"/>
  <c r="C519" i="1"/>
  <c r="I518" i="1"/>
  <c r="H518" i="1"/>
  <c r="G518" i="1"/>
  <c r="F518" i="1"/>
  <c r="E518" i="1"/>
  <c r="D518" i="1"/>
  <c r="I517" i="1"/>
  <c r="H517" i="1"/>
  <c r="G517" i="1"/>
  <c r="F517" i="1"/>
  <c r="E517" i="1"/>
  <c r="D517" i="1"/>
  <c r="L517" i="1" s="1"/>
  <c r="P517" i="1" s="1"/>
  <c r="K516" i="1"/>
  <c r="I516" i="1"/>
  <c r="M516" i="1" s="1"/>
  <c r="H516" i="1"/>
  <c r="G516" i="1"/>
  <c r="F516" i="1"/>
  <c r="E516" i="1"/>
  <c r="D516" i="1"/>
  <c r="J516" i="1" s="1"/>
  <c r="I515" i="1"/>
  <c r="M515" i="1" s="1"/>
  <c r="H515" i="1"/>
  <c r="G515" i="1"/>
  <c r="G512" i="1" s="1"/>
  <c r="G511" i="1" s="1"/>
  <c r="G510" i="1" s="1"/>
  <c r="G509" i="1" s="1"/>
  <c r="F515" i="1"/>
  <c r="E515" i="1"/>
  <c r="D515" i="1"/>
  <c r="J515" i="1" s="1"/>
  <c r="I514" i="1"/>
  <c r="H514" i="1"/>
  <c r="G514" i="1"/>
  <c r="F514" i="1"/>
  <c r="E514" i="1"/>
  <c r="D514" i="1"/>
  <c r="L514" i="1" s="1"/>
  <c r="P514" i="1" s="1"/>
  <c r="M513" i="1"/>
  <c r="I513" i="1"/>
  <c r="K513" i="1" s="1"/>
  <c r="H513" i="1"/>
  <c r="G513" i="1"/>
  <c r="F513" i="1"/>
  <c r="E513" i="1"/>
  <c r="D513" i="1"/>
  <c r="L513" i="1" s="1"/>
  <c r="P513" i="1" s="1"/>
  <c r="I512" i="1"/>
  <c r="H512" i="1"/>
  <c r="F512" i="1"/>
  <c r="E512" i="1"/>
  <c r="D512" i="1"/>
  <c r="J512" i="1" s="1"/>
  <c r="C512" i="1"/>
  <c r="I511" i="1"/>
  <c r="H511" i="1"/>
  <c r="F511" i="1"/>
  <c r="E511" i="1"/>
  <c r="D511" i="1"/>
  <c r="I510" i="1"/>
  <c r="H510" i="1"/>
  <c r="F510" i="1"/>
  <c r="E510" i="1"/>
  <c r="D510" i="1"/>
  <c r="I509" i="1"/>
  <c r="H509" i="1"/>
  <c r="F509" i="1"/>
  <c r="E509" i="1"/>
  <c r="D509" i="1"/>
  <c r="I508" i="1"/>
  <c r="H508" i="1"/>
  <c r="G508" i="1"/>
  <c r="F508" i="1"/>
  <c r="E508" i="1"/>
  <c r="D508" i="1"/>
  <c r="I507" i="1"/>
  <c r="H507" i="1"/>
  <c r="G507" i="1"/>
  <c r="F507" i="1"/>
  <c r="E507" i="1"/>
  <c r="D507" i="1"/>
  <c r="I506" i="1"/>
  <c r="H506" i="1"/>
  <c r="G506" i="1"/>
  <c r="F506" i="1"/>
  <c r="E506" i="1"/>
  <c r="D506" i="1"/>
  <c r="I505" i="1"/>
  <c r="H505" i="1"/>
  <c r="G505" i="1"/>
  <c r="F505" i="1"/>
  <c r="E505" i="1"/>
  <c r="D505" i="1"/>
  <c r="L505" i="1" s="1"/>
  <c r="P505" i="1" s="1"/>
  <c r="I504" i="1"/>
  <c r="M504" i="1" s="1"/>
  <c r="H504" i="1"/>
  <c r="G504" i="1"/>
  <c r="F504" i="1"/>
  <c r="E504" i="1"/>
  <c r="D504" i="1"/>
  <c r="I503" i="1"/>
  <c r="H503" i="1"/>
  <c r="G503" i="1"/>
  <c r="F503" i="1"/>
  <c r="E503" i="1"/>
  <c r="D503" i="1"/>
  <c r="C503" i="1"/>
  <c r="I502" i="1"/>
  <c r="H502" i="1"/>
  <c r="G502" i="1"/>
  <c r="F502" i="1"/>
  <c r="E502" i="1"/>
  <c r="D502" i="1"/>
  <c r="I501" i="1"/>
  <c r="H501" i="1"/>
  <c r="G501" i="1"/>
  <c r="F501" i="1"/>
  <c r="E501" i="1"/>
  <c r="D501" i="1"/>
  <c r="L501" i="1" s="1"/>
  <c r="P501" i="1" s="1"/>
  <c r="I500" i="1"/>
  <c r="H500" i="1"/>
  <c r="G500" i="1"/>
  <c r="F500" i="1"/>
  <c r="E500" i="1"/>
  <c r="D500" i="1"/>
  <c r="C500" i="1"/>
  <c r="I499" i="1"/>
  <c r="H499" i="1"/>
  <c r="G499" i="1"/>
  <c r="F499" i="1"/>
  <c r="E499" i="1"/>
  <c r="D499" i="1"/>
  <c r="I498" i="1"/>
  <c r="H498" i="1"/>
  <c r="G498" i="1"/>
  <c r="F498" i="1"/>
  <c r="E498" i="1"/>
  <c r="D498" i="1"/>
  <c r="N498" i="1" s="1"/>
  <c r="N497" i="1"/>
  <c r="I497" i="1"/>
  <c r="M497" i="1" s="1"/>
  <c r="H497" i="1"/>
  <c r="G497" i="1"/>
  <c r="F497" i="1"/>
  <c r="E497" i="1"/>
  <c r="D497" i="1"/>
  <c r="L497" i="1" s="1"/>
  <c r="P497" i="1" s="1"/>
  <c r="M496" i="1"/>
  <c r="I496" i="1"/>
  <c r="K496" i="1" s="1"/>
  <c r="H496" i="1"/>
  <c r="G496" i="1"/>
  <c r="F496" i="1"/>
  <c r="E496" i="1"/>
  <c r="D496" i="1"/>
  <c r="N496" i="1" s="1"/>
  <c r="I495" i="1"/>
  <c r="M495" i="1" s="1"/>
  <c r="H495" i="1"/>
  <c r="G495" i="1"/>
  <c r="F495" i="1"/>
  <c r="E495" i="1"/>
  <c r="D495" i="1"/>
  <c r="J495" i="1" s="1"/>
  <c r="C495" i="1"/>
  <c r="L495" i="1" s="1"/>
  <c r="P495" i="1" s="1"/>
  <c r="I494" i="1"/>
  <c r="H494" i="1"/>
  <c r="G494" i="1"/>
  <c r="F494" i="1"/>
  <c r="E494" i="1"/>
  <c r="D494" i="1"/>
  <c r="C494" i="1"/>
  <c r="L494" i="1" s="1"/>
  <c r="P494" i="1" s="1"/>
  <c r="I493" i="1"/>
  <c r="H493" i="1"/>
  <c r="G493" i="1"/>
  <c r="F493" i="1"/>
  <c r="E493" i="1"/>
  <c r="D493" i="1"/>
  <c r="I492" i="1"/>
  <c r="H492" i="1"/>
  <c r="G492" i="1"/>
  <c r="F492" i="1"/>
  <c r="E492" i="1"/>
  <c r="D492" i="1"/>
  <c r="I491" i="1"/>
  <c r="H491" i="1"/>
  <c r="G491" i="1"/>
  <c r="F491" i="1"/>
  <c r="E491" i="1"/>
  <c r="D491" i="1"/>
  <c r="L490" i="1"/>
  <c r="P490" i="1" s="1"/>
  <c r="H490" i="1"/>
  <c r="E490" i="1"/>
  <c r="D490" i="1"/>
  <c r="I489" i="1"/>
  <c r="H489" i="1"/>
  <c r="G489" i="1"/>
  <c r="F489" i="1"/>
  <c r="E489" i="1"/>
  <c r="D489" i="1"/>
  <c r="L489" i="1" s="1"/>
  <c r="P489" i="1" s="1"/>
  <c r="I488" i="1"/>
  <c r="K488" i="1" s="1"/>
  <c r="H488" i="1"/>
  <c r="G488" i="1"/>
  <c r="F488" i="1"/>
  <c r="E488" i="1"/>
  <c r="D488" i="1"/>
  <c r="J488" i="1" s="1"/>
  <c r="M487" i="1"/>
  <c r="K487" i="1"/>
  <c r="I487" i="1"/>
  <c r="H487" i="1"/>
  <c r="G487" i="1"/>
  <c r="F487" i="1"/>
  <c r="E487" i="1"/>
  <c r="D487" i="1"/>
  <c r="J487" i="1" s="1"/>
  <c r="C487" i="1"/>
  <c r="C486" i="1" s="1"/>
  <c r="I486" i="1"/>
  <c r="H486" i="1"/>
  <c r="G486" i="1"/>
  <c r="F486" i="1"/>
  <c r="E486" i="1"/>
  <c r="D486" i="1"/>
  <c r="L486" i="1" s="1"/>
  <c r="P486" i="1" s="1"/>
  <c r="M485" i="1"/>
  <c r="I485" i="1"/>
  <c r="H485" i="1"/>
  <c r="G485" i="1"/>
  <c r="F485" i="1"/>
  <c r="E485" i="1"/>
  <c r="D485" i="1"/>
  <c r="C485" i="1"/>
  <c r="I484" i="1"/>
  <c r="K484" i="1" s="1"/>
  <c r="H484" i="1"/>
  <c r="G484" i="1"/>
  <c r="F484" i="1"/>
  <c r="E484" i="1"/>
  <c r="D484" i="1"/>
  <c r="N484" i="1" s="1"/>
  <c r="I483" i="1"/>
  <c r="H483" i="1"/>
  <c r="G483" i="1"/>
  <c r="F483" i="1"/>
  <c r="E483" i="1"/>
  <c r="D483" i="1"/>
  <c r="C483" i="1"/>
  <c r="I482" i="1"/>
  <c r="H482" i="1"/>
  <c r="G482" i="1"/>
  <c r="F482" i="1"/>
  <c r="E482" i="1"/>
  <c r="D482" i="1"/>
  <c r="C482" i="1"/>
  <c r="I481" i="1"/>
  <c r="H481" i="1"/>
  <c r="G481" i="1"/>
  <c r="F481" i="1"/>
  <c r="E481" i="1"/>
  <c r="D481" i="1"/>
  <c r="I480" i="1"/>
  <c r="M480" i="1" s="1"/>
  <c r="H480" i="1"/>
  <c r="G480" i="1"/>
  <c r="F480" i="1"/>
  <c r="E480" i="1"/>
  <c r="D480" i="1"/>
  <c r="N480" i="1" s="1"/>
  <c r="I479" i="1"/>
  <c r="H479" i="1"/>
  <c r="G479" i="1"/>
  <c r="F479" i="1"/>
  <c r="E479" i="1"/>
  <c r="D479" i="1"/>
  <c r="C479" i="1"/>
  <c r="I478" i="1"/>
  <c r="K478" i="1" s="1"/>
  <c r="K477" i="1" s="1"/>
  <c r="H478" i="1"/>
  <c r="G478" i="1"/>
  <c r="F478" i="1"/>
  <c r="E478" i="1"/>
  <c r="D478" i="1"/>
  <c r="L478" i="1" s="1"/>
  <c r="P478" i="1" s="1"/>
  <c r="I477" i="1"/>
  <c r="M477" i="1" s="1"/>
  <c r="H477" i="1"/>
  <c r="G477" i="1"/>
  <c r="F477" i="1"/>
  <c r="E477" i="1"/>
  <c r="D477" i="1"/>
  <c r="C477" i="1"/>
  <c r="N477" i="1" s="1"/>
  <c r="I476" i="1"/>
  <c r="H476" i="1"/>
  <c r="G476" i="1"/>
  <c r="F476" i="1"/>
  <c r="E476" i="1"/>
  <c r="D476" i="1"/>
  <c r="I475" i="1"/>
  <c r="H475" i="1"/>
  <c r="G475" i="1"/>
  <c r="F475" i="1"/>
  <c r="E475" i="1"/>
  <c r="D475" i="1"/>
  <c r="L475" i="1" s="1"/>
  <c r="P475" i="1" s="1"/>
  <c r="I474" i="1"/>
  <c r="M474" i="1" s="1"/>
  <c r="H474" i="1"/>
  <c r="G474" i="1"/>
  <c r="F474" i="1"/>
  <c r="E474" i="1"/>
  <c r="D474" i="1"/>
  <c r="M473" i="1"/>
  <c r="K473" i="1"/>
  <c r="I473" i="1"/>
  <c r="H473" i="1"/>
  <c r="G473" i="1"/>
  <c r="F473" i="1"/>
  <c r="E473" i="1"/>
  <c r="D473" i="1"/>
  <c r="J473" i="1" s="1"/>
  <c r="C473" i="1"/>
  <c r="I472" i="1"/>
  <c r="H472" i="1"/>
  <c r="G472" i="1"/>
  <c r="F472" i="1"/>
  <c r="E472" i="1"/>
  <c r="D472" i="1"/>
  <c r="C472" i="1"/>
  <c r="L472" i="1" s="1"/>
  <c r="P472" i="1" s="1"/>
  <c r="I471" i="1"/>
  <c r="K471" i="1" s="1"/>
  <c r="H471" i="1"/>
  <c r="G471" i="1"/>
  <c r="F471" i="1"/>
  <c r="E471" i="1"/>
  <c r="D471" i="1"/>
  <c r="L471" i="1" s="1"/>
  <c r="P471" i="1" s="1"/>
  <c r="I470" i="1"/>
  <c r="K470" i="1" s="1"/>
  <c r="H470" i="1"/>
  <c r="G470" i="1"/>
  <c r="F470" i="1"/>
  <c r="E470" i="1"/>
  <c r="D470" i="1"/>
  <c r="N470" i="1" s="1"/>
  <c r="M469" i="1"/>
  <c r="I469" i="1"/>
  <c r="K469" i="1" s="1"/>
  <c r="H469" i="1"/>
  <c r="G469" i="1"/>
  <c r="F469" i="1"/>
  <c r="F468" i="1" s="1"/>
  <c r="E469" i="1"/>
  <c r="D469" i="1"/>
  <c r="D468" i="1"/>
  <c r="C468" i="1"/>
  <c r="I467" i="1"/>
  <c r="H467" i="1"/>
  <c r="G467" i="1"/>
  <c r="F467" i="1"/>
  <c r="E467" i="1"/>
  <c r="D467" i="1"/>
  <c r="C467" i="1"/>
  <c r="L467" i="1" s="1"/>
  <c r="P467" i="1" s="1"/>
  <c r="I466" i="1"/>
  <c r="H466" i="1"/>
  <c r="G466" i="1"/>
  <c r="F466" i="1"/>
  <c r="E466" i="1"/>
  <c r="D466" i="1"/>
  <c r="N466" i="1" s="1"/>
  <c r="I465" i="1"/>
  <c r="H465" i="1"/>
  <c r="G465" i="1"/>
  <c r="F465" i="1"/>
  <c r="E465" i="1"/>
  <c r="D465" i="1"/>
  <c r="J465" i="1" s="1"/>
  <c r="C465" i="1"/>
  <c r="I464" i="1"/>
  <c r="H464" i="1"/>
  <c r="G464" i="1"/>
  <c r="F464" i="1"/>
  <c r="E464" i="1"/>
  <c r="D464" i="1"/>
  <c r="C464" i="1"/>
  <c r="L464" i="1" s="1"/>
  <c r="P464" i="1" s="1"/>
  <c r="M463" i="1"/>
  <c r="K463" i="1"/>
  <c r="I463" i="1"/>
  <c r="H463" i="1"/>
  <c r="G463" i="1"/>
  <c r="F463" i="1"/>
  <c r="E463" i="1"/>
  <c r="D463" i="1"/>
  <c r="I462" i="1"/>
  <c r="M462" i="1" s="1"/>
  <c r="H462" i="1"/>
  <c r="G462" i="1"/>
  <c r="F462" i="1"/>
  <c r="E462" i="1"/>
  <c r="C462" i="1"/>
  <c r="K462" i="1" s="1"/>
  <c r="I461" i="1"/>
  <c r="K461" i="1" s="1"/>
  <c r="K460" i="1" s="1"/>
  <c r="H461" i="1"/>
  <c r="G461" i="1"/>
  <c r="F461" i="1"/>
  <c r="E461" i="1"/>
  <c r="D461" i="1"/>
  <c r="J461" i="1" s="1"/>
  <c r="O460" i="1"/>
  <c r="I460" i="1"/>
  <c r="H460" i="1"/>
  <c r="G460" i="1"/>
  <c r="F460" i="1"/>
  <c r="E460" i="1"/>
  <c r="D460" i="1"/>
  <c r="C460" i="1"/>
  <c r="I459" i="1"/>
  <c r="M459" i="1" s="1"/>
  <c r="H459" i="1"/>
  <c r="G459" i="1"/>
  <c r="F459" i="1"/>
  <c r="E459" i="1"/>
  <c r="D459" i="1"/>
  <c r="L459" i="1" s="1"/>
  <c r="P459" i="1" s="1"/>
  <c r="I458" i="1"/>
  <c r="M458" i="1" s="1"/>
  <c r="H458" i="1"/>
  <c r="G458" i="1"/>
  <c r="F458" i="1"/>
  <c r="E458" i="1"/>
  <c r="D458" i="1"/>
  <c r="N457" i="1"/>
  <c r="I457" i="1"/>
  <c r="M457" i="1" s="1"/>
  <c r="H457" i="1"/>
  <c r="G457" i="1"/>
  <c r="F457" i="1"/>
  <c r="E457" i="1"/>
  <c r="D457" i="1"/>
  <c r="J457" i="1" s="1"/>
  <c r="I456" i="1"/>
  <c r="H456" i="1"/>
  <c r="G456" i="1"/>
  <c r="F456" i="1"/>
  <c r="E456" i="1"/>
  <c r="D456" i="1"/>
  <c r="I455" i="1"/>
  <c r="H455" i="1"/>
  <c r="G455" i="1"/>
  <c r="F455" i="1"/>
  <c r="E455" i="1"/>
  <c r="D455" i="1"/>
  <c r="I454" i="1"/>
  <c r="H454" i="1"/>
  <c r="G454" i="1"/>
  <c r="F454" i="1"/>
  <c r="E454" i="1"/>
  <c r="D454" i="1"/>
  <c r="I453" i="1"/>
  <c r="H453" i="1"/>
  <c r="G453" i="1"/>
  <c r="F453" i="1"/>
  <c r="E453" i="1"/>
  <c r="D453" i="1"/>
  <c r="C453" i="1"/>
  <c r="L453" i="1" s="1"/>
  <c r="P453" i="1" s="1"/>
  <c r="I452" i="1"/>
  <c r="H452" i="1"/>
  <c r="G452" i="1"/>
  <c r="F452" i="1"/>
  <c r="E452" i="1"/>
  <c r="D452" i="1"/>
  <c r="C452" i="1"/>
  <c r="L452" i="1" s="1"/>
  <c r="P452" i="1" s="1"/>
  <c r="I451" i="1"/>
  <c r="K451" i="1" s="1"/>
  <c r="H451" i="1"/>
  <c r="G451" i="1"/>
  <c r="F451" i="1"/>
  <c r="E451" i="1"/>
  <c r="D451" i="1"/>
  <c r="M450" i="1"/>
  <c r="K450" i="1"/>
  <c r="I450" i="1"/>
  <c r="H450" i="1"/>
  <c r="G450" i="1"/>
  <c r="F450" i="1"/>
  <c r="E450" i="1"/>
  <c r="D450" i="1"/>
  <c r="I449" i="1"/>
  <c r="K449" i="1" s="1"/>
  <c r="H449" i="1"/>
  <c r="G449" i="1"/>
  <c r="F449" i="1"/>
  <c r="E449" i="1"/>
  <c r="D449" i="1"/>
  <c r="L449" i="1" s="1"/>
  <c r="P449" i="1" s="1"/>
  <c r="I448" i="1"/>
  <c r="M448" i="1" s="1"/>
  <c r="H448" i="1"/>
  <c r="G448" i="1"/>
  <c r="F448" i="1"/>
  <c r="E448" i="1"/>
  <c r="D448" i="1"/>
  <c r="K447" i="1"/>
  <c r="I447" i="1"/>
  <c r="M447" i="1" s="1"/>
  <c r="H447" i="1"/>
  <c r="G447" i="1"/>
  <c r="F447" i="1"/>
  <c r="E447" i="1"/>
  <c r="D447" i="1"/>
  <c r="I446" i="1"/>
  <c r="H446" i="1"/>
  <c r="G446" i="1"/>
  <c r="F446" i="1"/>
  <c r="E446" i="1"/>
  <c r="D446" i="1"/>
  <c r="N446" i="1" s="1"/>
  <c r="I445" i="1"/>
  <c r="H445" i="1"/>
  <c r="G445" i="1"/>
  <c r="F445" i="1"/>
  <c r="E445" i="1"/>
  <c r="D445" i="1"/>
  <c r="C445" i="1"/>
  <c r="L445" i="1" s="1"/>
  <c r="P445" i="1" s="1"/>
  <c r="O444" i="1"/>
  <c r="I444" i="1"/>
  <c r="H444" i="1"/>
  <c r="G444" i="1"/>
  <c r="F444" i="1"/>
  <c r="E444" i="1"/>
  <c r="D444" i="1"/>
  <c r="J444" i="1" s="1"/>
  <c r="I443" i="1"/>
  <c r="K443" i="1" s="1"/>
  <c r="H443" i="1"/>
  <c r="G443" i="1"/>
  <c r="F443" i="1"/>
  <c r="E443" i="1"/>
  <c r="D443" i="1"/>
  <c r="K442" i="1"/>
  <c r="I442" i="1"/>
  <c r="H442" i="1"/>
  <c r="G442" i="1"/>
  <c r="F442" i="1"/>
  <c r="E442" i="1"/>
  <c r="D442" i="1"/>
  <c r="N441" i="1"/>
  <c r="I441" i="1"/>
  <c r="M441" i="1" s="1"/>
  <c r="H441" i="1"/>
  <c r="G441" i="1"/>
  <c r="F441" i="1"/>
  <c r="E441" i="1"/>
  <c r="D441" i="1"/>
  <c r="C441" i="1"/>
  <c r="L441" i="1" s="1"/>
  <c r="P441" i="1" s="1"/>
  <c r="I440" i="1"/>
  <c r="H440" i="1"/>
  <c r="G440" i="1"/>
  <c r="F440" i="1"/>
  <c r="E440" i="1"/>
  <c r="D440" i="1"/>
  <c r="I439" i="1"/>
  <c r="K439" i="1" s="1"/>
  <c r="H439" i="1"/>
  <c r="G439" i="1"/>
  <c r="F439" i="1"/>
  <c r="E439" i="1"/>
  <c r="D439" i="1"/>
  <c r="I438" i="1"/>
  <c r="M438" i="1" s="1"/>
  <c r="H438" i="1"/>
  <c r="G438" i="1"/>
  <c r="F438" i="1"/>
  <c r="E438" i="1"/>
  <c r="D438" i="1"/>
  <c r="J438" i="1" s="1"/>
  <c r="N437" i="1"/>
  <c r="I437" i="1"/>
  <c r="M437" i="1" s="1"/>
  <c r="H437" i="1"/>
  <c r="G437" i="1"/>
  <c r="F437" i="1"/>
  <c r="E437" i="1"/>
  <c r="D437" i="1"/>
  <c r="C437" i="1"/>
  <c r="K437" i="1" s="1"/>
  <c r="I436" i="1"/>
  <c r="H436" i="1"/>
  <c r="G436" i="1"/>
  <c r="F436" i="1"/>
  <c r="E436" i="1"/>
  <c r="D436" i="1"/>
  <c r="I435" i="1"/>
  <c r="M435" i="1" s="1"/>
  <c r="H435" i="1"/>
  <c r="G435" i="1"/>
  <c r="F435" i="1"/>
  <c r="E435" i="1"/>
  <c r="D435" i="1"/>
  <c r="I434" i="1"/>
  <c r="K434" i="1" s="1"/>
  <c r="H434" i="1"/>
  <c r="G434" i="1"/>
  <c r="F434" i="1"/>
  <c r="E434" i="1"/>
  <c r="D434" i="1"/>
  <c r="L434" i="1" s="1"/>
  <c r="N433" i="1"/>
  <c r="M433" i="1"/>
  <c r="I433" i="1"/>
  <c r="K433" i="1" s="1"/>
  <c r="H433" i="1"/>
  <c r="G433" i="1"/>
  <c r="F433" i="1"/>
  <c r="E433" i="1"/>
  <c r="D433" i="1"/>
  <c r="L433" i="1" s="1"/>
  <c r="I432" i="1"/>
  <c r="H432" i="1"/>
  <c r="G432" i="1"/>
  <c r="F432" i="1"/>
  <c r="E432" i="1"/>
  <c r="D432" i="1"/>
  <c r="C432" i="1"/>
  <c r="C431" i="1" s="1"/>
  <c r="I431" i="1"/>
  <c r="H431" i="1"/>
  <c r="G431" i="1"/>
  <c r="F431" i="1"/>
  <c r="E431" i="1"/>
  <c r="D431" i="1"/>
  <c r="I430" i="1"/>
  <c r="H430" i="1"/>
  <c r="G430" i="1"/>
  <c r="F430" i="1"/>
  <c r="E430" i="1"/>
  <c r="D430" i="1"/>
  <c r="I429" i="1"/>
  <c r="H429" i="1"/>
  <c r="G429" i="1"/>
  <c r="F429" i="1"/>
  <c r="E429" i="1"/>
  <c r="D429" i="1"/>
  <c r="I428" i="1"/>
  <c r="H428" i="1"/>
  <c r="G428" i="1"/>
  <c r="F428" i="1"/>
  <c r="E428" i="1"/>
  <c r="D428" i="1"/>
  <c r="I427" i="1"/>
  <c r="H427" i="1"/>
  <c r="G427" i="1"/>
  <c r="F427" i="1"/>
  <c r="E427" i="1"/>
  <c r="D427" i="1"/>
  <c r="I426" i="1"/>
  <c r="H426" i="1"/>
  <c r="G426" i="1"/>
  <c r="F426" i="1"/>
  <c r="E426" i="1"/>
  <c r="D426" i="1"/>
  <c r="P425" i="1"/>
  <c r="M424" i="1"/>
  <c r="I424" i="1"/>
  <c r="K424" i="1" s="1"/>
  <c r="K423" i="1" s="1"/>
  <c r="H424" i="1"/>
  <c r="G424" i="1"/>
  <c r="F424" i="1"/>
  <c r="E424" i="1"/>
  <c r="D424" i="1"/>
  <c r="N424" i="1" s="1"/>
  <c r="I423" i="1"/>
  <c r="H423" i="1"/>
  <c r="G423" i="1"/>
  <c r="F423" i="1"/>
  <c r="E423" i="1"/>
  <c r="D423" i="1"/>
  <c r="C423" i="1"/>
  <c r="L423" i="1" s="1"/>
  <c r="P423" i="1" s="1"/>
  <c r="K422" i="1"/>
  <c r="I422" i="1"/>
  <c r="H422" i="1"/>
  <c r="G422" i="1"/>
  <c r="F422" i="1"/>
  <c r="E422" i="1"/>
  <c r="D422" i="1"/>
  <c r="C422" i="1"/>
  <c r="P421" i="1"/>
  <c r="M421" i="1"/>
  <c r="I421" i="1"/>
  <c r="H421" i="1"/>
  <c r="D421" i="1"/>
  <c r="J421" i="1" s="1"/>
  <c r="I420" i="1"/>
  <c r="H420" i="1"/>
  <c r="G420" i="1"/>
  <c r="F420" i="1"/>
  <c r="E420" i="1"/>
  <c r="D420" i="1"/>
  <c r="L420" i="1" s="1"/>
  <c r="P420" i="1" s="1"/>
  <c r="P419" i="1"/>
  <c r="I419" i="1"/>
  <c r="M419" i="1" s="1"/>
  <c r="H419" i="1"/>
  <c r="D419" i="1"/>
  <c r="I418" i="1"/>
  <c r="H418" i="1"/>
  <c r="G418" i="1"/>
  <c r="F418" i="1"/>
  <c r="E418" i="1"/>
  <c r="D418" i="1"/>
  <c r="C418" i="1"/>
  <c r="L418" i="1" s="1"/>
  <c r="P418" i="1" s="1"/>
  <c r="I417" i="1"/>
  <c r="H417" i="1"/>
  <c r="G417" i="1"/>
  <c r="F417" i="1"/>
  <c r="E417" i="1"/>
  <c r="D417" i="1"/>
  <c r="I416" i="1"/>
  <c r="H416" i="1"/>
  <c r="G416" i="1"/>
  <c r="F416" i="1"/>
  <c r="E416" i="1"/>
  <c r="D416" i="1"/>
  <c r="P415" i="1"/>
  <c r="C415" i="1"/>
  <c r="I414" i="1"/>
  <c r="K414" i="1" s="1"/>
  <c r="K413" i="1" s="1"/>
  <c r="H414" i="1"/>
  <c r="G414" i="1"/>
  <c r="F414" i="1"/>
  <c r="E414" i="1"/>
  <c r="D414" i="1"/>
  <c r="H413" i="1"/>
  <c r="G413" i="1"/>
  <c r="F413" i="1"/>
  <c r="E413" i="1"/>
  <c r="D413" i="1"/>
  <c r="N413" i="1" s="1"/>
  <c r="C413" i="1"/>
  <c r="K412" i="1"/>
  <c r="I412" i="1"/>
  <c r="H412" i="1"/>
  <c r="G412" i="1"/>
  <c r="F412" i="1"/>
  <c r="E412" i="1"/>
  <c r="D412" i="1"/>
  <c r="I411" i="1"/>
  <c r="M411" i="1" s="1"/>
  <c r="H411" i="1"/>
  <c r="D411" i="1"/>
  <c r="L411" i="1" s="1"/>
  <c r="P411" i="1" s="1"/>
  <c r="I410" i="1"/>
  <c r="K410" i="1" s="1"/>
  <c r="H410" i="1"/>
  <c r="G410" i="1"/>
  <c r="F410" i="1"/>
  <c r="E410" i="1"/>
  <c r="D410" i="1"/>
  <c r="N410" i="1" s="1"/>
  <c r="K409" i="1"/>
  <c r="I409" i="1"/>
  <c r="M409" i="1" s="1"/>
  <c r="H409" i="1"/>
  <c r="G409" i="1"/>
  <c r="F409" i="1"/>
  <c r="E409" i="1"/>
  <c r="D409" i="1"/>
  <c r="N409" i="1" s="1"/>
  <c r="M408" i="1"/>
  <c r="I408" i="1"/>
  <c r="K408" i="1" s="1"/>
  <c r="H408" i="1"/>
  <c r="G408" i="1"/>
  <c r="F408" i="1"/>
  <c r="E408" i="1"/>
  <c r="D408" i="1"/>
  <c r="N408" i="1" s="1"/>
  <c r="I407" i="1"/>
  <c r="H407" i="1"/>
  <c r="G407" i="1"/>
  <c r="F407" i="1"/>
  <c r="E407" i="1"/>
  <c r="D407" i="1"/>
  <c r="N407" i="1" s="1"/>
  <c r="M406" i="1"/>
  <c r="I406" i="1"/>
  <c r="H406" i="1"/>
  <c r="G406" i="1"/>
  <c r="F406" i="1"/>
  <c r="E406" i="1"/>
  <c r="D406" i="1"/>
  <c r="N406" i="1" s="1"/>
  <c r="C406" i="1"/>
  <c r="I405" i="1"/>
  <c r="H405" i="1"/>
  <c r="G405" i="1"/>
  <c r="F405" i="1"/>
  <c r="E405" i="1"/>
  <c r="D405" i="1"/>
  <c r="C405" i="1"/>
  <c r="L405" i="1" s="1"/>
  <c r="P405" i="1" s="1"/>
  <c r="I404" i="1"/>
  <c r="H404" i="1"/>
  <c r="G404" i="1"/>
  <c r="F404" i="1"/>
  <c r="E404" i="1"/>
  <c r="D404" i="1"/>
  <c r="J404" i="1" s="1"/>
  <c r="I403" i="1"/>
  <c r="H403" i="1"/>
  <c r="G403" i="1"/>
  <c r="F403" i="1"/>
  <c r="E403" i="1"/>
  <c r="D403" i="1"/>
  <c r="I402" i="1"/>
  <c r="H402" i="1"/>
  <c r="G402" i="1"/>
  <c r="F402" i="1"/>
  <c r="E402" i="1"/>
  <c r="D402" i="1"/>
  <c r="J402" i="1" s="1"/>
  <c r="I401" i="1"/>
  <c r="H401" i="1"/>
  <c r="G401" i="1"/>
  <c r="F401" i="1"/>
  <c r="E401" i="1"/>
  <c r="D401" i="1"/>
  <c r="J401" i="1" s="1"/>
  <c r="I400" i="1"/>
  <c r="H400" i="1"/>
  <c r="G400" i="1"/>
  <c r="F400" i="1"/>
  <c r="E400" i="1"/>
  <c r="D400" i="1"/>
  <c r="N400" i="1" s="1"/>
  <c r="I399" i="1"/>
  <c r="H399" i="1"/>
  <c r="G399" i="1"/>
  <c r="F399" i="1"/>
  <c r="E399" i="1"/>
  <c r="D399" i="1"/>
  <c r="C399" i="1"/>
  <c r="I398" i="1"/>
  <c r="H398" i="1"/>
  <c r="G398" i="1"/>
  <c r="F398" i="1"/>
  <c r="E398" i="1"/>
  <c r="D398" i="1"/>
  <c r="I397" i="1"/>
  <c r="M397" i="1" s="1"/>
  <c r="H397" i="1"/>
  <c r="G397" i="1"/>
  <c r="F397" i="1"/>
  <c r="E397" i="1"/>
  <c r="D397" i="1"/>
  <c r="L397" i="1" s="1"/>
  <c r="P397" i="1" s="1"/>
  <c r="K396" i="1"/>
  <c r="I396" i="1"/>
  <c r="M396" i="1" s="1"/>
  <c r="H396" i="1"/>
  <c r="G396" i="1"/>
  <c r="F396" i="1"/>
  <c r="E396" i="1"/>
  <c r="D396" i="1"/>
  <c r="N395" i="1"/>
  <c r="I395" i="1"/>
  <c r="H395" i="1"/>
  <c r="G395" i="1"/>
  <c r="F395" i="1"/>
  <c r="E395" i="1"/>
  <c r="D395" i="1"/>
  <c r="C395" i="1"/>
  <c r="L395" i="1" s="1"/>
  <c r="P395" i="1" s="1"/>
  <c r="I394" i="1"/>
  <c r="H394" i="1"/>
  <c r="G394" i="1"/>
  <c r="F394" i="1"/>
  <c r="E394" i="1"/>
  <c r="D394" i="1"/>
  <c r="C394" i="1"/>
  <c r="I393" i="1"/>
  <c r="H393" i="1"/>
  <c r="G393" i="1"/>
  <c r="F393" i="1"/>
  <c r="E393" i="1"/>
  <c r="D393" i="1"/>
  <c r="I392" i="1"/>
  <c r="M392" i="1" s="1"/>
  <c r="H392" i="1"/>
  <c r="G392" i="1"/>
  <c r="F392" i="1"/>
  <c r="E392" i="1"/>
  <c r="D392" i="1"/>
  <c r="N391" i="1"/>
  <c r="L391" i="1"/>
  <c r="P391" i="1" s="1"/>
  <c r="I391" i="1"/>
  <c r="K391" i="1" s="1"/>
  <c r="H391" i="1"/>
  <c r="G391" i="1"/>
  <c r="F391" i="1"/>
  <c r="E391" i="1"/>
  <c r="D391" i="1"/>
  <c r="M390" i="1"/>
  <c r="L390" i="1"/>
  <c r="P390" i="1" s="1"/>
  <c r="I390" i="1"/>
  <c r="H390" i="1"/>
  <c r="G390" i="1"/>
  <c r="F390" i="1"/>
  <c r="E390" i="1"/>
  <c r="D390" i="1"/>
  <c r="C390" i="1"/>
  <c r="N390" i="1" s="1"/>
  <c r="P389" i="1"/>
  <c r="I388" i="1"/>
  <c r="K388" i="1" s="1"/>
  <c r="H388" i="1"/>
  <c r="G388" i="1"/>
  <c r="F388" i="1"/>
  <c r="E388" i="1"/>
  <c r="D388" i="1"/>
  <c r="P387" i="1"/>
  <c r="K386" i="1"/>
  <c r="K385" i="1" s="1"/>
  <c r="K384" i="1" s="1"/>
  <c r="I386" i="1"/>
  <c r="M386" i="1" s="1"/>
  <c r="H386" i="1"/>
  <c r="G386" i="1"/>
  <c r="F386" i="1"/>
  <c r="E386" i="1"/>
  <c r="D386" i="1"/>
  <c r="L386" i="1" s="1"/>
  <c r="P386" i="1" s="1"/>
  <c r="I385" i="1"/>
  <c r="H385" i="1"/>
  <c r="G385" i="1"/>
  <c r="F385" i="1"/>
  <c r="E385" i="1"/>
  <c r="D385" i="1"/>
  <c r="C385" i="1"/>
  <c r="C384" i="1" s="1"/>
  <c r="L384" i="1" s="1"/>
  <c r="P384" i="1" s="1"/>
  <c r="I384" i="1"/>
  <c r="H384" i="1"/>
  <c r="G384" i="1"/>
  <c r="F384" i="1"/>
  <c r="E384" i="1"/>
  <c r="D384" i="1"/>
  <c r="M383" i="1"/>
  <c r="K383" i="1"/>
  <c r="I383" i="1"/>
  <c r="H383" i="1"/>
  <c r="G383" i="1"/>
  <c r="F383" i="1"/>
  <c r="E383" i="1"/>
  <c r="D383" i="1"/>
  <c r="N383" i="1" s="1"/>
  <c r="I382" i="1"/>
  <c r="K382" i="1" s="1"/>
  <c r="H382" i="1"/>
  <c r="G382" i="1"/>
  <c r="F382" i="1"/>
  <c r="E382" i="1"/>
  <c r="D382" i="1"/>
  <c r="N382" i="1" s="1"/>
  <c r="I381" i="1"/>
  <c r="H381" i="1"/>
  <c r="G381" i="1"/>
  <c r="F381" i="1"/>
  <c r="E381" i="1"/>
  <c r="D381" i="1"/>
  <c r="N381" i="1" s="1"/>
  <c r="M380" i="1"/>
  <c r="I380" i="1"/>
  <c r="K380" i="1" s="1"/>
  <c r="H380" i="1"/>
  <c r="G380" i="1"/>
  <c r="F380" i="1"/>
  <c r="E380" i="1"/>
  <c r="D380" i="1"/>
  <c r="N380" i="1" s="1"/>
  <c r="I379" i="1"/>
  <c r="K379" i="1" s="1"/>
  <c r="H379" i="1"/>
  <c r="G379" i="1"/>
  <c r="F379" i="1"/>
  <c r="E379" i="1"/>
  <c r="D379" i="1"/>
  <c r="N379" i="1" s="1"/>
  <c r="L378" i="1"/>
  <c r="P378" i="1" s="1"/>
  <c r="I378" i="1"/>
  <c r="K378" i="1" s="1"/>
  <c r="H378" i="1"/>
  <c r="G378" i="1"/>
  <c r="F378" i="1"/>
  <c r="E378" i="1"/>
  <c r="L377" i="1"/>
  <c r="P377" i="1" s="1"/>
  <c r="I377" i="1"/>
  <c r="K377" i="1" s="1"/>
  <c r="H377" i="1"/>
  <c r="G377" i="1"/>
  <c r="F377" i="1"/>
  <c r="E377" i="1"/>
  <c r="I376" i="1"/>
  <c r="M376" i="1" s="1"/>
  <c r="H376" i="1"/>
  <c r="G376" i="1"/>
  <c r="F376" i="1"/>
  <c r="E376" i="1"/>
  <c r="D376" i="1"/>
  <c r="L376" i="1" s="1"/>
  <c r="P376" i="1" s="1"/>
  <c r="I375" i="1"/>
  <c r="K375" i="1" s="1"/>
  <c r="H375" i="1"/>
  <c r="G375" i="1"/>
  <c r="F375" i="1"/>
  <c r="E375" i="1"/>
  <c r="D375" i="1"/>
  <c r="L375" i="1" s="1"/>
  <c r="P375" i="1" s="1"/>
  <c r="I374" i="1"/>
  <c r="K374" i="1" s="1"/>
  <c r="H374" i="1"/>
  <c r="G374" i="1"/>
  <c r="F374" i="1"/>
  <c r="E374" i="1"/>
  <c r="D374" i="1"/>
  <c r="I373" i="1"/>
  <c r="K373" i="1" s="1"/>
  <c r="H373" i="1"/>
  <c r="G373" i="1"/>
  <c r="F373" i="1"/>
  <c r="E373" i="1"/>
  <c r="D373" i="1"/>
  <c r="I372" i="1"/>
  <c r="K372" i="1" s="1"/>
  <c r="H372" i="1"/>
  <c r="G372" i="1"/>
  <c r="F372" i="1"/>
  <c r="E372" i="1"/>
  <c r="D372" i="1"/>
  <c r="I371" i="1"/>
  <c r="K371" i="1" s="1"/>
  <c r="H371" i="1"/>
  <c r="G371" i="1"/>
  <c r="F371" i="1"/>
  <c r="E371" i="1"/>
  <c r="D371" i="1"/>
  <c r="K370" i="1"/>
  <c r="I370" i="1"/>
  <c r="H370" i="1"/>
  <c r="G370" i="1"/>
  <c r="F370" i="1"/>
  <c r="E370" i="1"/>
  <c r="D370" i="1"/>
  <c r="L370" i="1" s="1"/>
  <c r="P370" i="1" s="1"/>
  <c r="K369" i="1"/>
  <c r="I369" i="1"/>
  <c r="M369" i="1" s="1"/>
  <c r="H369" i="1"/>
  <c r="G369" i="1"/>
  <c r="F369" i="1"/>
  <c r="E369" i="1"/>
  <c r="D369" i="1"/>
  <c r="K368" i="1"/>
  <c r="I368" i="1"/>
  <c r="M368" i="1" s="1"/>
  <c r="H368" i="1"/>
  <c r="G368" i="1"/>
  <c r="F368" i="1"/>
  <c r="E368" i="1"/>
  <c r="D368" i="1"/>
  <c r="J368" i="1" s="1"/>
  <c r="C368" i="1"/>
  <c r="N367" i="1"/>
  <c r="I367" i="1"/>
  <c r="H367" i="1"/>
  <c r="G367" i="1"/>
  <c r="F367" i="1"/>
  <c r="E367" i="1"/>
  <c r="D367" i="1"/>
  <c r="L367" i="1" s="1"/>
  <c r="P367" i="1" s="1"/>
  <c r="I366" i="1"/>
  <c r="K366" i="1" s="1"/>
  <c r="H366" i="1"/>
  <c r="G366" i="1"/>
  <c r="F366" i="1"/>
  <c r="E366" i="1"/>
  <c r="D366" i="1"/>
  <c r="J366" i="1" s="1"/>
  <c r="I365" i="1"/>
  <c r="H365" i="1"/>
  <c r="G365" i="1"/>
  <c r="F365" i="1"/>
  <c r="E365" i="1"/>
  <c r="D365" i="1"/>
  <c r="N365" i="1" s="1"/>
  <c r="M364" i="1"/>
  <c r="I364" i="1"/>
  <c r="K364" i="1" s="1"/>
  <c r="H364" i="1"/>
  <c r="G364" i="1"/>
  <c r="F364" i="1"/>
  <c r="E364" i="1"/>
  <c r="D364" i="1"/>
  <c r="N364" i="1" s="1"/>
  <c r="I363" i="1"/>
  <c r="F363" i="1"/>
  <c r="E363" i="1"/>
  <c r="D363" i="1"/>
  <c r="C363" i="1"/>
  <c r="I362" i="1"/>
  <c r="H362" i="1"/>
  <c r="G362" i="1"/>
  <c r="F362" i="1"/>
  <c r="E362" i="1"/>
  <c r="D362" i="1"/>
  <c r="I361" i="1"/>
  <c r="H361" i="1"/>
  <c r="G361" i="1"/>
  <c r="F361" i="1"/>
  <c r="E361" i="1"/>
  <c r="D361" i="1"/>
  <c r="I360" i="1"/>
  <c r="H360" i="1"/>
  <c r="G360" i="1"/>
  <c r="F360" i="1"/>
  <c r="E360" i="1"/>
  <c r="D360" i="1"/>
  <c r="I359" i="1"/>
  <c r="H359" i="1"/>
  <c r="G359" i="1"/>
  <c r="F359" i="1"/>
  <c r="E359" i="1"/>
  <c r="D359" i="1"/>
  <c r="L358" i="1"/>
  <c r="P358" i="1" s="1"/>
  <c r="I357" i="1"/>
  <c r="M357" i="1" s="1"/>
  <c r="H357" i="1"/>
  <c r="G357" i="1"/>
  <c r="F357" i="1"/>
  <c r="E357" i="1"/>
  <c r="D357" i="1"/>
  <c r="L357" i="1" s="1"/>
  <c r="P357" i="1" s="1"/>
  <c r="M356" i="1"/>
  <c r="K356" i="1"/>
  <c r="I356" i="1"/>
  <c r="H356" i="1"/>
  <c r="G356" i="1"/>
  <c r="F356" i="1"/>
  <c r="E356" i="1"/>
  <c r="D356" i="1"/>
  <c r="C356" i="1"/>
  <c r="I355" i="1"/>
  <c r="H355" i="1"/>
  <c r="G355" i="1"/>
  <c r="F355" i="1"/>
  <c r="E355" i="1"/>
  <c r="D355" i="1"/>
  <c r="C355" i="1"/>
  <c r="K355" i="1" s="1"/>
  <c r="I354" i="1"/>
  <c r="K354" i="1" s="1"/>
  <c r="K353" i="1" s="1"/>
  <c r="H354" i="1"/>
  <c r="G354" i="1"/>
  <c r="F354" i="1"/>
  <c r="E354" i="1"/>
  <c r="D354" i="1"/>
  <c r="M353" i="1"/>
  <c r="I353" i="1"/>
  <c r="H353" i="1"/>
  <c r="G353" i="1"/>
  <c r="F353" i="1"/>
  <c r="E353" i="1"/>
  <c r="D353" i="1"/>
  <c r="N353" i="1" s="1"/>
  <c r="C353" i="1"/>
  <c r="K352" i="1"/>
  <c r="I352" i="1"/>
  <c r="H352" i="1"/>
  <c r="G352" i="1"/>
  <c r="F352" i="1"/>
  <c r="E352" i="1"/>
  <c r="D352" i="1"/>
  <c r="L351" i="1"/>
  <c r="P351" i="1" s="1"/>
  <c r="I351" i="1"/>
  <c r="M351" i="1" s="1"/>
  <c r="H351" i="1"/>
  <c r="G351" i="1"/>
  <c r="F351" i="1"/>
  <c r="E351" i="1"/>
  <c r="D351" i="1"/>
  <c r="I350" i="1"/>
  <c r="H350" i="1"/>
  <c r="G350" i="1"/>
  <c r="F350" i="1"/>
  <c r="E350" i="1"/>
  <c r="D350" i="1"/>
  <c r="J350" i="1" s="1"/>
  <c r="C350" i="1"/>
  <c r="M349" i="1"/>
  <c r="I349" i="1"/>
  <c r="K349" i="1" s="1"/>
  <c r="K347" i="1" s="1"/>
  <c r="H349" i="1"/>
  <c r="G349" i="1"/>
  <c r="F349" i="1"/>
  <c r="E349" i="1"/>
  <c r="D349" i="1"/>
  <c r="N349" i="1" s="1"/>
  <c r="I348" i="1"/>
  <c r="K348" i="1" s="1"/>
  <c r="H348" i="1"/>
  <c r="G348" i="1"/>
  <c r="F348" i="1"/>
  <c r="E348" i="1"/>
  <c r="D348" i="1"/>
  <c r="N348" i="1" s="1"/>
  <c r="I347" i="1"/>
  <c r="H347" i="1"/>
  <c r="G347" i="1"/>
  <c r="F347" i="1"/>
  <c r="E347" i="1"/>
  <c r="D347" i="1"/>
  <c r="C347" i="1"/>
  <c r="L347" i="1" s="1"/>
  <c r="P347" i="1" s="1"/>
  <c r="I346" i="1"/>
  <c r="M346" i="1" s="1"/>
  <c r="H346" i="1"/>
  <c r="G346" i="1"/>
  <c r="F346" i="1"/>
  <c r="E346" i="1"/>
  <c r="D346" i="1"/>
  <c r="N346" i="1" s="1"/>
  <c r="I345" i="1"/>
  <c r="H345" i="1"/>
  <c r="H344" i="1" s="1"/>
  <c r="G345" i="1"/>
  <c r="F345" i="1"/>
  <c r="E345" i="1"/>
  <c r="D345" i="1"/>
  <c r="L345" i="1" s="1"/>
  <c r="G344" i="1"/>
  <c r="F344" i="1"/>
  <c r="E344" i="1"/>
  <c r="D344" i="1"/>
  <c r="N344" i="1" s="1"/>
  <c r="C344" i="1"/>
  <c r="L344" i="1" s="1"/>
  <c r="I343" i="1"/>
  <c r="M343" i="1" s="1"/>
  <c r="H343" i="1"/>
  <c r="G343" i="1"/>
  <c r="F343" i="1"/>
  <c r="E343" i="1"/>
  <c r="D343" i="1"/>
  <c r="L343" i="1" s="1"/>
  <c r="I342" i="1"/>
  <c r="M342" i="1" s="1"/>
  <c r="H342" i="1"/>
  <c r="G342" i="1"/>
  <c r="F342" i="1"/>
  <c r="E342" i="1"/>
  <c r="D342" i="1"/>
  <c r="N341" i="1"/>
  <c r="K341" i="1"/>
  <c r="I341" i="1"/>
  <c r="M341" i="1" s="1"/>
  <c r="H341" i="1"/>
  <c r="G341" i="1"/>
  <c r="F341" i="1"/>
  <c r="E341" i="1"/>
  <c r="D341" i="1"/>
  <c r="L341" i="1" s="1"/>
  <c r="P341" i="1" s="1"/>
  <c r="I340" i="1"/>
  <c r="H340" i="1"/>
  <c r="G340" i="1"/>
  <c r="F340" i="1"/>
  <c r="E340" i="1"/>
  <c r="D340" i="1"/>
  <c r="L340" i="1" s="1"/>
  <c r="P340" i="1" s="1"/>
  <c r="M339" i="1"/>
  <c r="K339" i="1"/>
  <c r="I339" i="1"/>
  <c r="H339" i="1"/>
  <c r="G339" i="1"/>
  <c r="F339" i="1"/>
  <c r="E339" i="1"/>
  <c r="D339" i="1"/>
  <c r="N339" i="1" s="1"/>
  <c r="C339" i="1"/>
  <c r="I338" i="1"/>
  <c r="H338" i="1"/>
  <c r="G338" i="1"/>
  <c r="F338" i="1"/>
  <c r="E338" i="1"/>
  <c r="D338" i="1"/>
  <c r="C338" i="1"/>
  <c r="I337" i="1"/>
  <c r="H337" i="1"/>
  <c r="G337" i="1"/>
  <c r="F337" i="1"/>
  <c r="E337" i="1"/>
  <c r="D337" i="1"/>
  <c r="I336" i="1"/>
  <c r="M336" i="1" s="1"/>
  <c r="H336" i="1"/>
  <c r="G336" i="1"/>
  <c r="F336" i="1"/>
  <c r="E336" i="1"/>
  <c r="D336" i="1"/>
  <c r="C336" i="1"/>
  <c r="L336" i="1" s="1"/>
  <c r="P336" i="1" s="1"/>
  <c r="K335" i="1"/>
  <c r="I335" i="1"/>
  <c r="H335" i="1"/>
  <c r="G335" i="1"/>
  <c r="F335" i="1"/>
  <c r="E335" i="1"/>
  <c r="D335" i="1"/>
  <c r="J335" i="1" s="1"/>
  <c r="C335" i="1"/>
  <c r="I334" i="1"/>
  <c r="M334" i="1" s="1"/>
  <c r="H334" i="1"/>
  <c r="G334" i="1"/>
  <c r="F334" i="1"/>
  <c r="E334" i="1"/>
  <c r="D334" i="1"/>
  <c r="J334" i="1" s="1"/>
  <c r="I333" i="1"/>
  <c r="H333" i="1"/>
  <c r="G333" i="1"/>
  <c r="F333" i="1"/>
  <c r="E333" i="1"/>
  <c r="D333" i="1"/>
  <c r="J333" i="1" s="1"/>
  <c r="C333" i="1"/>
  <c r="C332" i="1" s="1"/>
  <c r="I332" i="1"/>
  <c r="H332" i="1"/>
  <c r="G332" i="1"/>
  <c r="F332" i="1"/>
  <c r="E332" i="1"/>
  <c r="D332" i="1"/>
  <c r="I331" i="1"/>
  <c r="H331" i="1"/>
  <c r="G331" i="1"/>
  <c r="F331" i="1"/>
  <c r="E331" i="1"/>
  <c r="D331" i="1"/>
  <c r="I330" i="1"/>
  <c r="H330" i="1"/>
  <c r="G330" i="1"/>
  <c r="F330" i="1"/>
  <c r="E330" i="1"/>
  <c r="D330" i="1"/>
  <c r="I329" i="1"/>
  <c r="I328" i="1" s="1"/>
  <c r="H329" i="1"/>
  <c r="H328" i="1" s="1"/>
  <c r="H326" i="1" s="1"/>
  <c r="H325" i="1" s="1"/>
  <c r="H324" i="1" s="1"/>
  <c r="G329" i="1"/>
  <c r="G328" i="1" s="1"/>
  <c r="F329" i="1"/>
  <c r="F328" i="1" s="1"/>
  <c r="F326" i="1" s="1"/>
  <c r="F325" i="1" s="1"/>
  <c r="F324" i="1" s="1"/>
  <c r="E329" i="1"/>
  <c r="D329" i="1"/>
  <c r="E328" i="1"/>
  <c r="E326" i="1" s="1"/>
  <c r="E325" i="1" s="1"/>
  <c r="E324" i="1" s="1"/>
  <c r="L327" i="1"/>
  <c r="P327" i="1" s="1"/>
  <c r="I323" i="1"/>
  <c r="H323" i="1"/>
  <c r="G323" i="1"/>
  <c r="F323" i="1"/>
  <c r="E323" i="1"/>
  <c r="D323" i="1"/>
  <c r="N322" i="1"/>
  <c r="K322" i="1"/>
  <c r="K321" i="1" s="1"/>
  <c r="K320" i="1" s="1"/>
  <c r="I322" i="1"/>
  <c r="M322" i="1" s="1"/>
  <c r="H322" i="1"/>
  <c r="G322" i="1"/>
  <c r="F322" i="1"/>
  <c r="E322" i="1"/>
  <c r="D322" i="1"/>
  <c r="L322" i="1" s="1"/>
  <c r="I321" i="1"/>
  <c r="M321" i="1" s="1"/>
  <c r="H321" i="1"/>
  <c r="G321" i="1"/>
  <c r="F321" i="1"/>
  <c r="E321" i="1"/>
  <c r="D321" i="1"/>
  <c r="C321" i="1"/>
  <c r="C320" i="1" s="1"/>
  <c r="L320" i="1" s="1"/>
  <c r="I320" i="1"/>
  <c r="H320" i="1"/>
  <c r="G320" i="1"/>
  <c r="F320" i="1"/>
  <c r="E320" i="1"/>
  <c r="D320" i="1"/>
  <c r="I319" i="1"/>
  <c r="K319" i="1" s="1"/>
  <c r="K318" i="1" s="1"/>
  <c r="K317" i="1" s="1"/>
  <c r="H319" i="1"/>
  <c r="G319" i="1"/>
  <c r="F319" i="1"/>
  <c r="E319" i="1"/>
  <c r="D319" i="1"/>
  <c r="I318" i="1"/>
  <c r="H318" i="1"/>
  <c r="G318" i="1"/>
  <c r="F318" i="1"/>
  <c r="E318" i="1"/>
  <c r="D318" i="1"/>
  <c r="C318" i="1"/>
  <c r="C317" i="1" s="1"/>
  <c r="I317" i="1"/>
  <c r="H317" i="1"/>
  <c r="G317" i="1"/>
  <c r="F317" i="1"/>
  <c r="E317" i="1"/>
  <c r="D317" i="1"/>
  <c r="I316" i="1"/>
  <c r="H316" i="1"/>
  <c r="G316" i="1"/>
  <c r="F316" i="1"/>
  <c r="E316" i="1"/>
  <c r="D316" i="1"/>
  <c r="J316" i="1" s="1"/>
  <c r="N315" i="1"/>
  <c r="M315" i="1"/>
  <c r="L315" i="1"/>
  <c r="I315" i="1"/>
  <c r="K315" i="1" s="1"/>
  <c r="H315" i="1"/>
  <c r="G315" i="1"/>
  <c r="F315" i="1"/>
  <c r="E315" i="1"/>
  <c r="D315" i="1"/>
  <c r="M314" i="1"/>
  <c r="K314" i="1"/>
  <c r="I314" i="1"/>
  <c r="H314" i="1"/>
  <c r="G314" i="1"/>
  <c r="F314" i="1"/>
  <c r="E314" i="1"/>
  <c r="D314" i="1"/>
  <c r="J314" i="1" s="1"/>
  <c r="I313" i="1"/>
  <c r="M313" i="1" s="1"/>
  <c r="H313" i="1"/>
  <c r="G313" i="1"/>
  <c r="F313" i="1"/>
  <c r="E313" i="1"/>
  <c r="D313" i="1"/>
  <c r="I312" i="1"/>
  <c r="H312" i="1"/>
  <c r="G312" i="1"/>
  <c r="F312" i="1"/>
  <c r="E312" i="1"/>
  <c r="D312" i="1"/>
  <c r="J312" i="1" s="1"/>
  <c r="C312" i="1"/>
  <c r="I311" i="1"/>
  <c r="H311" i="1"/>
  <c r="G311" i="1"/>
  <c r="F311" i="1"/>
  <c r="E311" i="1"/>
  <c r="D311" i="1"/>
  <c r="I310" i="1"/>
  <c r="H310" i="1"/>
  <c r="G310" i="1"/>
  <c r="F310" i="1"/>
  <c r="E310" i="1"/>
  <c r="D310" i="1"/>
  <c r="J310" i="1" s="1"/>
  <c r="I309" i="1"/>
  <c r="H309" i="1"/>
  <c r="G309" i="1"/>
  <c r="F309" i="1"/>
  <c r="E309" i="1"/>
  <c r="D309" i="1"/>
  <c r="J309" i="1" s="1"/>
  <c r="I308" i="1"/>
  <c r="H308" i="1"/>
  <c r="G308" i="1"/>
  <c r="F308" i="1"/>
  <c r="E308" i="1"/>
  <c r="D308" i="1"/>
  <c r="J308" i="1" s="1"/>
  <c r="I307" i="1"/>
  <c r="H307" i="1"/>
  <c r="G307" i="1"/>
  <c r="F307" i="1"/>
  <c r="E307" i="1"/>
  <c r="D307" i="1"/>
  <c r="J307" i="1" s="1"/>
  <c r="I306" i="1"/>
  <c r="H306" i="1"/>
  <c r="G306" i="1"/>
  <c r="F306" i="1"/>
  <c r="E306" i="1"/>
  <c r="D306" i="1"/>
  <c r="I305" i="1"/>
  <c r="H305" i="1"/>
  <c r="G305" i="1"/>
  <c r="F305" i="1"/>
  <c r="E305" i="1"/>
  <c r="D305" i="1"/>
  <c r="J305" i="1" s="1"/>
  <c r="C305" i="1"/>
  <c r="C304" i="1" s="1"/>
  <c r="L304" i="1" s="1"/>
  <c r="I304" i="1"/>
  <c r="H304" i="1"/>
  <c r="G304" i="1"/>
  <c r="F304" i="1"/>
  <c r="E304" i="1"/>
  <c r="D304" i="1"/>
  <c r="I303" i="1"/>
  <c r="M303" i="1" s="1"/>
  <c r="H303" i="1"/>
  <c r="G303" i="1"/>
  <c r="F303" i="1"/>
  <c r="E303" i="1"/>
  <c r="D303" i="1"/>
  <c r="J303" i="1" s="1"/>
  <c r="K302" i="1"/>
  <c r="I302" i="1"/>
  <c r="M302" i="1" s="1"/>
  <c r="H302" i="1"/>
  <c r="G302" i="1"/>
  <c r="F302" i="1"/>
  <c r="E302" i="1"/>
  <c r="D302" i="1"/>
  <c r="M301" i="1"/>
  <c r="I301" i="1"/>
  <c r="H301" i="1"/>
  <c r="G301" i="1"/>
  <c r="F301" i="1"/>
  <c r="E301" i="1"/>
  <c r="D301" i="1"/>
  <c r="N301" i="1" s="1"/>
  <c r="C301" i="1"/>
  <c r="M300" i="1"/>
  <c r="I300" i="1"/>
  <c r="H300" i="1"/>
  <c r="G300" i="1"/>
  <c r="F300" i="1"/>
  <c r="E300" i="1"/>
  <c r="D300" i="1"/>
  <c r="N300" i="1" s="1"/>
  <c r="C300" i="1"/>
  <c r="I299" i="1"/>
  <c r="H299" i="1"/>
  <c r="G299" i="1"/>
  <c r="F299" i="1"/>
  <c r="E299" i="1"/>
  <c r="D299" i="1"/>
  <c r="I298" i="1"/>
  <c r="H298" i="1"/>
  <c r="G298" i="1"/>
  <c r="F298" i="1"/>
  <c r="E298" i="1"/>
  <c r="D298" i="1"/>
  <c r="C298" i="1"/>
  <c r="C297" i="1" s="1"/>
  <c r="I297" i="1"/>
  <c r="H297" i="1"/>
  <c r="G297" i="1"/>
  <c r="F297" i="1"/>
  <c r="E297" i="1"/>
  <c r="D297" i="1"/>
  <c r="N296" i="1"/>
  <c r="I296" i="1"/>
  <c r="H296" i="1"/>
  <c r="G296" i="1"/>
  <c r="F296" i="1"/>
  <c r="E296" i="1"/>
  <c r="D296" i="1"/>
  <c r="I295" i="1"/>
  <c r="H295" i="1"/>
  <c r="G295" i="1"/>
  <c r="F295" i="1"/>
  <c r="E295" i="1"/>
  <c r="D295" i="1"/>
  <c r="L295" i="1" s="1"/>
  <c r="I294" i="1"/>
  <c r="K294" i="1" s="1"/>
  <c r="H294" i="1"/>
  <c r="G294" i="1"/>
  <c r="F294" i="1"/>
  <c r="E294" i="1"/>
  <c r="D294" i="1"/>
  <c r="I293" i="1"/>
  <c r="M293" i="1" s="1"/>
  <c r="H293" i="1"/>
  <c r="G293" i="1"/>
  <c r="F293" i="1"/>
  <c r="E293" i="1"/>
  <c r="D293" i="1"/>
  <c r="J293" i="1" s="1"/>
  <c r="I292" i="1"/>
  <c r="H292" i="1"/>
  <c r="G292" i="1"/>
  <c r="F292" i="1"/>
  <c r="E292" i="1"/>
  <c r="D292" i="1"/>
  <c r="C292" i="1"/>
  <c r="L292" i="1" s="1"/>
  <c r="I291" i="1"/>
  <c r="H291" i="1"/>
  <c r="G291" i="1"/>
  <c r="F291" i="1"/>
  <c r="E291" i="1"/>
  <c r="D291" i="1"/>
  <c r="J291" i="1" s="1"/>
  <c r="C291" i="1"/>
  <c r="L291" i="1" s="1"/>
  <c r="I290" i="1"/>
  <c r="H290" i="1"/>
  <c r="G290" i="1"/>
  <c r="F290" i="1"/>
  <c r="E290" i="1"/>
  <c r="D290" i="1"/>
  <c r="I289" i="1"/>
  <c r="H289" i="1"/>
  <c r="G289" i="1"/>
  <c r="F289" i="1"/>
  <c r="E289" i="1"/>
  <c r="D289" i="1"/>
  <c r="I288" i="1"/>
  <c r="H288" i="1"/>
  <c r="G288" i="1"/>
  <c r="F288" i="1"/>
  <c r="E288" i="1"/>
  <c r="D288" i="1"/>
  <c r="I287" i="1"/>
  <c r="H287" i="1"/>
  <c r="G287" i="1"/>
  <c r="F287" i="1"/>
  <c r="E287" i="1"/>
  <c r="D287" i="1"/>
  <c r="K285" i="1"/>
  <c r="I285" i="1"/>
  <c r="M285" i="1" s="1"/>
  <c r="H285" i="1"/>
  <c r="G285" i="1"/>
  <c r="F285" i="1"/>
  <c r="E285" i="1"/>
  <c r="D285" i="1"/>
  <c r="L285" i="1" s="1"/>
  <c r="I284" i="1"/>
  <c r="M284" i="1" s="1"/>
  <c r="H284" i="1"/>
  <c r="G284" i="1"/>
  <c r="F284" i="1"/>
  <c r="E284" i="1"/>
  <c r="D284" i="1"/>
  <c r="C284" i="1"/>
  <c r="I283" i="1"/>
  <c r="I282" i="1" s="1"/>
  <c r="M282" i="1" s="1"/>
  <c r="H283" i="1"/>
  <c r="H282" i="1" s="1"/>
  <c r="G283" i="1"/>
  <c r="F283" i="1"/>
  <c r="E283" i="1"/>
  <c r="D283" i="1"/>
  <c r="L283" i="1" s="1"/>
  <c r="G282" i="1"/>
  <c r="F282" i="1"/>
  <c r="E282" i="1"/>
  <c r="D282" i="1"/>
  <c r="C282" i="1"/>
  <c r="C281" i="1" s="1"/>
  <c r="C270" i="1" s="1"/>
  <c r="I281" i="1"/>
  <c r="H281" i="1"/>
  <c r="G281" i="1"/>
  <c r="F281" i="1"/>
  <c r="E281" i="1"/>
  <c r="D281" i="1"/>
  <c r="I280" i="1"/>
  <c r="K280" i="1" s="1"/>
  <c r="H280" i="1"/>
  <c r="G280" i="1"/>
  <c r="F280" i="1"/>
  <c r="E280" i="1"/>
  <c r="D280" i="1"/>
  <c r="I279" i="1"/>
  <c r="H279" i="1"/>
  <c r="G279" i="1"/>
  <c r="F279" i="1"/>
  <c r="E279" i="1"/>
  <c r="D279" i="1"/>
  <c r="N278" i="1"/>
  <c r="M278" i="1"/>
  <c r="I278" i="1"/>
  <c r="H278" i="1"/>
  <c r="G278" i="1"/>
  <c r="F278" i="1"/>
  <c r="E278" i="1"/>
  <c r="D278" i="1"/>
  <c r="J278" i="1" s="1"/>
  <c r="C278" i="1"/>
  <c r="I277" i="1"/>
  <c r="H277" i="1"/>
  <c r="G277" i="1"/>
  <c r="F277" i="1"/>
  <c r="E277" i="1"/>
  <c r="D277" i="1"/>
  <c r="L277" i="1" s="1"/>
  <c r="M276" i="1"/>
  <c r="L276" i="1"/>
  <c r="I276" i="1"/>
  <c r="K276" i="1" s="1"/>
  <c r="H276" i="1"/>
  <c r="G276" i="1"/>
  <c r="F276" i="1"/>
  <c r="D276" i="1"/>
  <c r="K275" i="1"/>
  <c r="I275" i="1"/>
  <c r="M275" i="1" s="1"/>
  <c r="H275" i="1"/>
  <c r="G275" i="1"/>
  <c r="F275" i="1"/>
  <c r="E275" i="1"/>
  <c r="D275" i="1"/>
  <c r="L275" i="1" s="1"/>
  <c r="I274" i="1"/>
  <c r="K274" i="1" s="1"/>
  <c r="H274" i="1"/>
  <c r="G274" i="1"/>
  <c r="F274" i="1"/>
  <c r="E274" i="1"/>
  <c r="D274" i="1"/>
  <c r="I273" i="1"/>
  <c r="H273" i="1"/>
  <c r="G273" i="1"/>
  <c r="F273" i="1"/>
  <c r="E273" i="1"/>
  <c r="D273" i="1"/>
  <c r="I272" i="1"/>
  <c r="K272" i="1" s="1"/>
  <c r="H272" i="1"/>
  <c r="G272" i="1"/>
  <c r="F272" i="1"/>
  <c r="E272" i="1"/>
  <c r="D272" i="1"/>
  <c r="J272" i="1" s="1"/>
  <c r="I271" i="1"/>
  <c r="H271" i="1"/>
  <c r="G271" i="1"/>
  <c r="F271" i="1"/>
  <c r="E271" i="1"/>
  <c r="D271" i="1"/>
  <c r="C271" i="1"/>
  <c r="L271" i="1" s="1"/>
  <c r="I270" i="1"/>
  <c r="H270" i="1"/>
  <c r="G270" i="1"/>
  <c r="F270" i="1"/>
  <c r="E270" i="1"/>
  <c r="D270" i="1"/>
  <c r="J270" i="1" s="1"/>
  <c r="M269" i="1"/>
  <c r="I269" i="1"/>
  <c r="H269" i="1"/>
  <c r="G269" i="1"/>
  <c r="F269" i="1"/>
  <c r="E269" i="1"/>
  <c r="D269" i="1"/>
  <c r="M268" i="1"/>
  <c r="I268" i="1"/>
  <c r="H268" i="1"/>
  <c r="G268" i="1"/>
  <c r="F268" i="1"/>
  <c r="E268" i="1"/>
  <c r="D268" i="1"/>
  <c r="L268" i="1" s="1"/>
  <c r="I267" i="1"/>
  <c r="K267" i="1" s="1"/>
  <c r="H267" i="1"/>
  <c r="G267" i="1"/>
  <c r="F267" i="1"/>
  <c r="E267" i="1"/>
  <c r="D267" i="1"/>
  <c r="L267" i="1" s="1"/>
  <c r="M266" i="1"/>
  <c r="I266" i="1"/>
  <c r="K266" i="1" s="1"/>
  <c r="H266" i="1"/>
  <c r="G266" i="1"/>
  <c r="F266" i="1"/>
  <c r="E266" i="1"/>
  <c r="D266" i="1"/>
  <c r="I265" i="1"/>
  <c r="K265" i="1" s="1"/>
  <c r="H265" i="1"/>
  <c r="G265" i="1"/>
  <c r="F265" i="1"/>
  <c r="E265" i="1"/>
  <c r="D265" i="1"/>
  <c r="J265" i="1" s="1"/>
  <c r="I264" i="1"/>
  <c r="M264" i="1" s="1"/>
  <c r="H264" i="1"/>
  <c r="G264" i="1"/>
  <c r="F264" i="1"/>
  <c r="E264" i="1"/>
  <c r="D264" i="1"/>
  <c r="J264" i="1" s="1"/>
  <c r="I263" i="1"/>
  <c r="K263" i="1" s="1"/>
  <c r="H263" i="1"/>
  <c r="G263" i="1"/>
  <c r="F263" i="1"/>
  <c r="E263" i="1"/>
  <c r="D263" i="1"/>
  <c r="L263" i="1" s="1"/>
  <c r="I262" i="1"/>
  <c r="K262" i="1" s="1"/>
  <c r="H262" i="1"/>
  <c r="G262" i="1"/>
  <c r="F262" i="1"/>
  <c r="E262" i="1"/>
  <c r="D262" i="1"/>
  <c r="J262" i="1" s="1"/>
  <c r="I261" i="1"/>
  <c r="K261" i="1" s="1"/>
  <c r="H261" i="1"/>
  <c r="G261" i="1"/>
  <c r="F261" i="1"/>
  <c r="E261" i="1"/>
  <c r="D261" i="1"/>
  <c r="L261" i="1" s="1"/>
  <c r="K260" i="1"/>
  <c r="I260" i="1"/>
  <c r="M260" i="1" s="1"/>
  <c r="H260" i="1"/>
  <c r="G260" i="1"/>
  <c r="F260" i="1"/>
  <c r="E260" i="1"/>
  <c r="D260" i="1"/>
  <c r="L260" i="1" s="1"/>
  <c r="I259" i="1"/>
  <c r="K259" i="1" s="1"/>
  <c r="H259" i="1"/>
  <c r="G259" i="1"/>
  <c r="F259" i="1"/>
  <c r="E259" i="1"/>
  <c r="D259" i="1"/>
  <c r="L259" i="1" s="1"/>
  <c r="I258" i="1"/>
  <c r="K258" i="1" s="1"/>
  <c r="H258" i="1"/>
  <c r="G258" i="1"/>
  <c r="F258" i="1"/>
  <c r="E258" i="1"/>
  <c r="D258" i="1"/>
  <c r="L258" i="1" s="1"/>
  <c r="M257" i="1"/>
  <c r="I257" i="1"/>
  <c r="K257" i="1" s="1"/>
  <c r="H257" i="1"/>
  <c r="G257" i="1"/>
  <c r="F257" i="1"/>
  <c r="E257" i="1"/>
  <c r="D257" i="1"/>
  <c r="I256" i="1"/>
  <c r="M256" i="1" s="1"/>
  <c r="H256" i="1"/>
  <c r="G256" i="1"/>
  <c r="F256" i="1"/>
  <c r="D256" i="1"/>
  <c r="C256" i="1"/>
  <c r="C251" i="1" s="1"/>
  <c r="I255" i="1"/>
  <c r="K255" i="1" s="1"/>
  <c r="H255" i="1"/>
  <c r="G255" i="1"/>
  <c r="F255" i="1"/>
  <c r="E255" i="1"/>
  <c r="D255" i="1"/>
  <c r="L255" i="1" s="1"/>
  <c r="K254" i="1"/>
  <c r="I254" i="1"/>
  <c r="H254" i="1"/>
  <c r="G254" i="1"/>
  <c r="F254" i="1"/>
  <c r="E254" i="1"/>
  <c r="D254" i="1"/>
  <c r="J254" i="1" s="1"/>
  <c r="L253" i="1"/>
  <c r="I253" i="1"/>
  <c r="J253" i="1" s="1"/>
  <c r="G253" i="1"/>
  <c r="D253" i="1"/>
  <c r="N253" i="1" s="1"/>
  <c r="N252" i="1"/>
  <c r="I252" i="1"/>
  <c r="H252" i="1"/>
  <c r="G252" i="1"/>
  <c r="F252" i="1"/>
  <c r="E252" i="1"/>
  <c r="D252" i="1"/>
  <c r="L252" i="1" s="1"/>
  <c r="I251" i="1"/>
  <c r="H251" i="1"/>
  <c r="G251" i="1"/>
  <c r="F251" i="1"/>
  <c r="E251" i="1"/>
  <c r="D251" i="1"/>
  <c r="I250" i="1"/>
  <c r="H250" i="1"/>
  <c r="G250" i="1"/>
  <c r="F250" i="1"/>
  <c r="E250" i="1"/>
  <c r="D250" i="1"/>
  <c r="I249" i="1"/>
  <c r="H249" i="1"/>
  <c r="G249" i="1"/>
  <c r="F249" i="1"/>
  <c r="E249" i="1"/>
  <c r="D249" i="1"/>
  <c r="I248" i="1"/>
  <c r="H248" i="1"/>
  <c r="G248" i="1"/>
  <c r="F248" i="1"/>
  <c r="E248" i="1"/>
  <c r="D248" i="1"/>
  <c r="I247" i="1"/>
  <c r="H247" i="1"/>
  <c r="G247" i="1"/>
  <c r="F247" i="1"/>
  <c r="E247" i="1"/>
  <c r="D247" i="1"/>
  <c r="I246" i="1"/>
  <c r="H246" i="1"/>
  <c r="G246" i="1"/>
  <c r="F246" i="1"/>
  <c r="E246" i="1"/>
  <c r="D246" i="1"/>
  <c r="I245" i="1"/>
  <c r="H245" i="1"/>
  <c r="G245" i="1"/>
  <c r="F245" i="1"/>
  <c r="E245" i="1"/>
  <c r="D245" i="1"/>
  <c r="I244" i="1"/>
  <c r="H244" i="1"/>
  <c r="G244" i="1"/>
  <c r="F244" i="1"/>
  <c r="E244" i="1"/>
  <c r="D244" i="1"/>
  <c r="L244" i="1" s="1"/>
  <c r="I243" i="1"/>
  <c r="H243" i="1"/>
  <c r="G243" i="1"/>
  <c r="F243" i="1"/>
  <c r="E243" i="1"/>
  <c r="D243" i="1"/>
  <c r="N243" i="1" s="1"/>
  <c r="I242" i="1"/>
  <c r="M242" i="1" s="1"/>
  <c r="H242" i="1"/>
  <c r="G242" i="1"/>
  <c r="F242" i="1"/>
  <c r="E242" i="1"/>
  <c r="D242" i="1"/>
  <c r="L242" i="1" s="1"/>
  <c r="I241" i="1"/>
  <c r="M241" i="1" s="1"/>
  <c r="H241" i="1"/>
  <c r="G241" i="1"/>
  <c r="F241" i="1"/>
  <c r="E241" i="1"/>
  <c r="D241" i="1"/>
  <c r="I240" i="1"/>
  <c r="H240" i="1"/>
  <c r="G240" i="1"/>
  <c r="F240" i="1"/>
  <c r="E240" i="1"/>
  <c r="D240" i="1"/>
  <c r="J240" i="1" s="1"/>
  <c r="C240" i="1"/>
  <c r="I239" i="1"/>
  <c r="H239" i="1"/>
  <c r="G239" i="1"/>
  <c r="F239" i="1"/>
  <c r="E239" i="1"/>
  <c r="D239" i="1"/>
  <c r="C239" i="1"/>
  <c r="I238" i="1"/>
  <c r="M238" i="1" s="1"/>
  <c r="H238" i="1"/>
  <c r="G238" i="1"/>
  <c r="F238" i="1"/>
  <c r="E238" i="1"/>
  <c r="D238" i="1"/>
  <c r="K237" i="1"/>
  <c r="I237" i="1"/>
  <c r="M237" i="1" s="1"/>
  <c r="H237" i="1"/>
  <c r="G237" i="1"/>
  <c r="F237" i="1"/>
  <c r="E237" i="1"/>
  <c r="D237" i="1"/>
  <c r="L237" i="1" s="1"/>
  <c r="I236" i="1"/>
  <c r="K236" i="1" s="1"/>
  <c r="H236" i="1"/>
  <c r="G236" i="1"/>
  <c r="F236" i="1"/>
  <c r="E236" i="1"/>
  <c r="D236" i="1"/>
  <c r="I235" i="1"/>
  <c r="H235" i="1"/>
  <c r="G235" i="1"/>
  <c r="F235" i="1"/>
  <c r="E235" i="1"/>
  <c r="D235" i="1"/>
  <c r="I234" i="1"/>
  <c r="M234" i="1" s="1"/>
  <c r="H234" i="1"/>
  <c r="G234" i="1"/>
  <c r="F234" i="1"/>
  <c r="E234" i="1"/>
  <c r="D234" i="1"/>
  <c r="C234" i="1"/>
  <c r="L234" i="1" s="1"/>
  <c r="I233" i="1"/>
  <c r="H233" i="1"/>
  <c r="G233" i="1"/>
  <c r="F233" i="1"/>
  <c r="E233" i="1"/>
  <c r="D233" i="1"/>
  <c r="I232" i="1"/>
  <c r="H232" i="1"/>
  <c r="G232" i="1"/>
  <c r="F232" i="1"/>
  <c r="E232" i="1"/>
  <c r="D232" i="1"/>
  <c r="I231" i="1"/>
  <c r="H231" i="1"/>
  <c r="G231" i="1"/>
  <c r="F231" i="1"/>
  <c r="E231" i="1"/>
  <c r="D231" i="1"/>
  <c r="I230" i="1"/>
  <c r="H230" i="1"/>
  <c r="G230" i="1"/>
  <c r="F230" i="1"/>
  <c r="E230" i="1"/>
  <c r="D230" i="1"/>
  <c r="I229" i="1"/>
  <c r="H229" i="1"/>
  <c r="G229" i="1"/>
  <c r="F229" i="1"/>
  <c r="E229" i="1"/>
  <c r="D229" i="1"/>
  <c r="L229" i="1" s="1"/>
  <c r="I228" i="1"/>
  <c r="K228" i="1" s="1"/>
  <c r="K227" i="1" s="1"/>
  <c r="K226" i="1" s="1"/>
  <c r="H228" i="1"/>
  <c r="G228" i="1"/>
  <c r="F228" i="1"/>
  <c r="E228" i="1"/>
  <c r="D228" i="1"/>
  <c r="I227" i="1"/>
  <c r="H227" i="1"/>
  <c r="G227" i="1"/>
  <c r="F227" i="1"/>
  <c r="E227" i="1"/>
  <c r="D227" i="1"/>
  <c r="C227" i="1"/>
  <c r="I226" i="1"/>
  <c r="H226" i="1"/>
  <c r="G226" i="1"/>
  <c r="F226" i="1"/>
  <c r="E226" i="1"/>
  <c r="D226" i="1"/>
  <c r="J226" i="1" s="1"/>
  <c r="I225" i="1"/>
  <c r="H225" i="1"/>
  <c r="G225" i="1"/>
  <c r="F225" i="1"/>
  <c r="E225" i="1"/>
  <c r="D225" i="1"/>
  <c r="N225" i="1" s="1"/>
  <c r="N224" i="1"/>
  <c r="I224" i="1"/>
  <c r="M224" i="1" s="1"/>
  <c r="H224" i="1"/>
  <c r="G224" i="1"/>
  <c r="F224" i="1"/>
  <c r="E224" i="1"/>
  <c r="D224" i="1"/>
  <c r="C224" i="1"/>
  <c r="L224" i="1" s="1"/>
  <c r="I223" i="1"/>
  <c r="H223" i="1"/>
  <c r="G223" i="1"/>
  <c r="F223" i="1"/>
  <c r="E223" i="1"/>
  <c r="D223" i="1"/>
  <c r="C223" i="1"/>
  <c r="L223" i="1" s="1"/>
  <c r="N222" i="1"/>
  <c r="I222" i="1"/>
  <c r="K222" i="1" s="1"/>
  <c r="H222" i="1"/>
  <c r="G222" i="1"/>
  <c r="F222" i="1"/>
  <c r="E222" i="1"/>
  <c r="D222" i="1"/>
  <c r="L222" i="1" s="1"/>
  <c r="I221" i="1"/>
  <c r="H221" i="1"/>
  <c r="G221" i="1"/>
  <c r="F221" i="1"/>
  <c r="E221" i="1"/>
  <c r="D221" i="1"/>
  <c r="N221" i="1" s="1"/>
  <c r="I220" i="1"/>
  <c r="M220" i="1" s="1"/>
  <c r="H220" i="1"/>
  <c r="G220" i="1"/>
  <c r="F220" i="1"/>
  <c r="E220" i="1"/>
  <c r="D220" i="1"/>
  <c r="L220" i="1" s="1"/>
  <c r="I219" i="1"/>
  <c r="H219" i="1"/>
  <c r="G219" i="1"/>
  <c r="F219" i="1"/>
  <c r="E219" i="1"/>
  <c r="D219" i="1"/>
  <c r="C219" i="1"/>
  <c r="C218" i="1" s="1"/>
  <c r="L218" i="1" s="1"/>
  <c r="I218" i="1"/>
  <c r="H218" i="1"/>
  <c r="G218" i="1"/>
  <c r="F218" i="1"/>
  <c r="E218" i="1"/>
  <c r="D218" i="1"/>
  <c r="N218" i="1" s="1"/>
  <c r="I217" i="1"/>
  <c r="H217" i="1"/>
  <c r="G217" i="1"/>
  <c r="F217" i="1"/>
  <c r="E217" i="1"/>
  <c r="D217" i="1"/>
  <c r="J217" i="1" s="1"/>
  <c r="I216" i="1"/>
  <c r="H216" i="1"/>
  <c r="G216" i="1"/>
  <c r="F216" i="1"/>
  <c r="E216" i="1"/>
  <c r="D216" i="1"/>
  <c r="I215" i="1"/>
  <c r="H215" i="1"/>
  <c r="G215" i="1"/>
  <c r="F215" i="1"/>
  <c r="E215" i="1"/>
  <c r="D215" i="1"/>
  <c r="J215" i="1" s="1"/>
  <c r="I214" i="1"/>
  <c r="H214" i="1"/>
  <c r="G214" i="1"/>
  <c r="F214" i="1"/>
  <c r="E214" i="1"/>
  <c r="D214" i="1"/>
  <c r="I213" i="1"/>
  <c r="H213" i="1"/>
  <c r="G213" i="1"/>
  <c r="F213" i="1"/>
  <c r="E213" i="1"/>
  <c r="D213" i="1"/>
  <c r="I212" i="1"/>
  <c r="K212" i="1" s="1"/>
  <c r="H212" i="1"/>
  <c r="G212" i="1"/>
  <c r="F212" i="1"/>
  <c r="E212" i="1"/>
  <c r="D212" i="1"/>
  <c r="N212" i="1" s="1"/>
  <c r="K211" i="1"/>
  <c r="K210" i="1" s="1"/>
  <c r="K209" i="1" s="1"/>
  <c r="K208" i="1" s="1"/>
  <c r="I211" i="1"/>
  <c r="H211" i="1"/>
  <c r="G211" i="1"/>
  <c r="F211" i="1"/>
  <c r="E211" i="1"/>
  <c r="D211" i="1"/>
  <c r="C211" i="1"/>
  <c r="I210" i="1"/>
  <c r="H210" i="1"/>
  <c r="G210" i="1"/>
  <c r="F210" i="1"/>
  <c r="E210" i="1"/>
  <c r="D210" i="1"/>
  <c r="I209" i="1"/>
  <c r="H209" i="1"/>
  <c r="G209" i="1"/>
  <c r="F209" i="1"/>
  <c r="E209" i="1"/>
  <c r="D209" i="1"/>
  <c r="I208" i="1"/>
  <c r="H208" i="1"/>
  <c r="G208" i="1"/>
  <c r="F208" i="1"/>
  <c r="E208" i="1"/>
  <c r="D208" i="1"/>
  <c r="I207" i="1"/>
  <c r="M207" i="1" s="1"/>
  <c r="H207" i="1"/>
  <c r="G207" i="1"/>
  <c r="F207" i="1"/>
  <c r="E207" i="1"/>
  <c r="D207" i="1"/>
  <c r="J207" i="1" s="1"/>
  <c r="I206" i="1"/>
  <c r="H206" i="1"/>
  <c r="G206" i="1"/>
  <c r="F206" i="1"/>
  <c r="E206" i="1"/>
  <c r="D206" i="1"/>
  <c r="C206" i="1"/>
  <c r="L206" i="1" s="1"/>
  <c r="I205" i="1"/>
  <c r="H205" i="1"/>
  <c r="G205" i="1"/>
  <c r="F205" i="1"/>
  <c r="E205" i="1"/>
  <c r="D205" i="1"/>
  <c r="I204" i="1"/>
  <c r="M204" i="1" s="1"/>
  <c r="H204" i="1"/>
  <c r="G204" i="1"/>
  <c r="F204" i="1"/>
  <c r="E204" i="1"/>
  <c r="D204" i="1"/>
  <c r="L204" i="1" s="1"/>
  <c r="I203" i="1"/>
  <c r="K203" i="1" s="1"/>
  <c r="H203" i="1"/>
  <c r="G203" i="1"/>
  <c r="F203" i="1"/>
  <c r="E203" i="1"/>
  <c r="D203" i="1"/>
  <c r="I202" i="1"/>
  <c r="H202" i="1"/>
  <c r="G202" i="1"/>
  <c r="F202" i="1"/>
  <c r="E202" i="1"/>
  <c r="D202" i="1"/>
  <c r="N202" i="1" s="1"/>
  <c r="C202" i="1"/>
  <c r="L202" i="1" s="1"/>
  <c r="I201" i="1"/>
  <c r="H201" i="1"/>
  <c r="G201" i="1"/>
  <c r="F201" i="1"/>
  <c r="E201" i="1"/>
  <c r="D201" i="1"/>
  <c r="C201" i="1"/>
  <c r="L201" i="1" s="1"/>
  <c r="I200" i="1"/>
  <c r="H200" i="1"/>
  <c r="G200" i="1"/>
  <c r="F200" i="1"/>
  <c r="E200" i="1"/>
  <c r="D200" i="1"/>
  <c r="I199" i="1"/>
  <c r="H199" i="1"/>
  <c r="G199" i="1"/>
  <c r="F199" i="1"/>
  <c r="E199" i="1"/>
  <c r="D199" i="1"/>
  <c r="I198" i="1"/>
  <c r="H198" i="1"/>
  <c r="G198" i="1"/>
  <c r="F198" i="1"/>
  <c r="E198" i="1"/>
  <c r="D198" i="1"/>
  <c r="I197" i="1"/>
  <c r="H197" i="1"/>
  <c r="G197" i="1"/>
  <c r="F197" i="1"/>
  <c r="E197" i="1"/>
  <c r="D197" i="1"/>
  <c r="L197" i="1" s="1"/>
  <c r="I196" i="1"/>
  <c r="M196" i="1" s="1"/>
  <c r="H196" i="1"/>
  <c r="G196" i="1"/>
  <c r="F196" i="1"/>
  <c r="E196" i="1"/>
  <c r="D196" i="1"/>
  <c r="L196" i="1" s="1"/>
  <c r="I195" i="1"/>
  <c r="H195" i="1"/>
  <c r="G195" i="1"/>
  <c r="F195" i="1"/>
  <c r="E195" i="1"/>
  <c r="D195" i="1"/>
  <c r="C195" i="1"/>
  <c r="I194" i="1"/>
  <c r="H194" i="1"/>
  <c r="G194" i="1"/>
  <c r="F194" i="1"/>
  <c r="E194" i="1"/>
  <c r="D194" i="1"/>
  <c r="J194" i="1" s="1"/>
  <c r="N193" i="1"/>
  <c r="I193" i="1"/>
  <c r="M193" i="1" s="1"/>
  <c r="H193" i="1"/>
  <c r="G193" i="1"/>
  <c r="F193" i="1"/>
  <c r="E193" i="1"/>
  <c r="D193" i="1"/>
  <c r="L193" i="1" s="1"/>
  <c r="K192" i="1"/>
  <c r="I192" i="1"/>
  <c r="M192" i="1" s="1"/>
  <c r="H192" i="1"/>
  <c r="G192" i="1"/>
  <c r="F192" i="1"/>
  <c r="E192" i="1"/>
  <c r="D192" i="1"/>
  <c r="M191" i="1"/>
  <c r="I191" i="1"/>
  <c r="K191" i="1" s="1"/>
  <c r="H191" i="1"/>
  <c r="G191" i="1"/>
  <c r="F191" i="1"/>
  <c r="E191" i="1"/>
  <c r="D191" i="1"/>
  <c r="N191" i="1" s="1"/>
  <c r="I190" i="1"/>
  <c r="H190" i="1"/>
  <c r="G190" i="1"/>
  <c r="F190" i="1"/>
  <c r="E190" i="1"/>
  <c r="D190" i="1"/>
  <c r="C190" i="1"/>
  <c r="I189" i="1"/>
  <c r="H189" i="1"/>
  <c r="G189" i="1"/>
  <c r="F189" i="1"/>
  <c r="E189" i="1"/>
  <c r="D189" i="1"/>
  <c r="I188" i="1"/>
  <c r="M188" i="1" s="1"/>
  <c r="H188" i="1"/>
  <c r="G188" i="1"/>
  <c r="F188" i="1"/>
  <c r="E188" i="1"/>
  <c r="D188" i="1"/>
  <c r="I187" i="1"/>
  <c r="H187" i="1"/>
  <c r="G187" i="1"/>
  <c r="F187" i="1"/>
  <c r="E187" i="1"/>
  <c r="D187" i="1"/>
  <c r="L187" i="1" s="1"/>
  <c r="M186" i="1"/>
  <c r="I186" i="1"/>
  <c r="H186" i="1"/>
  <c r="G186" i="1"/>
  <c r="F186" i="1"/>
  <c r="E186" i="1"/>
  <c r="D186" i="1"/>
  <c r="J186" i="1" s="1"/>
  <c r="C186" i="1"/>
  <c r="I185" i="1"/>
  <c r="H185" i="1"/>
  <c r="G185" i="1"/>
  <c r="F185" i="1"/>
  <c r="E185" i="1"/>
  <c r="D185" i="1"/>
  <c r="I184" i="1"/>
  <c r="H184" i="1"/>
  <c r="G184" i="1"/>
  <c r="F184" i="1"/>
  <c r="E184" i="1"/>
  <c r="D184" i="1"/>
  <c r="I183" i="1"/>
  <c r="H183" i="1"/>
  <c r="G183" i="1"/>
  <c r="F183" i="1"/>
  <c r="E183" i="1"/>
  <c r="D183" i="1"/>
  <c r="I182" i="1"/>
  <c r="H182" i="1"/>
  <c r="G182" i="1"/>
  <c r="F182" i="1"/>
  <c r="E182" i="1"/>
  <c r="D182" i="1"/>
  <c r="I181" i="1"/>
  <c r="H181" i="1"/>
  <c r="G181" i="1"/>
  <c r="F181" i="1"/>
  <c r="E181" i="1"/>
  <c r="D181" i="1"/>
  <c r="L181" i="1" s="1"/>
  <c r="I180" i="1"/>
  <c r="M180" i="1" s="1"/>
  <c r="H180" i="1"/>
  <c r="G180" i="1"/>
  <c r="F180" i="1"/>
  <c r="E180" i="1"/>
  <c r="D180" i="1"/>
  <c r="I179" i="1"/>
  <c r="H179" i="1"/>
  <c r="G179" i="1"/>
  <c r="F179" i="1"/>
  <c r="E179" i="1"/>
  <c r="D179" i="1"/>
  <c r="C179" i="1"/>
  <c r="C178" i="1" s="1"/>
  <c r="I178" i="1"/>
  <c r="H178" i="1"/>
  <c r="G178" i="1"/>
  <c r="F178" i="1"/>
  <c r="E178" i="1"/>
  <c r="D178" i="1"/>
  <c r="I177" i="1"/>
  <c r="H177" i="1"/>
  <c r="G177" i="1"/>
  <c r="F177" i="1"/>
  <c r="E177" i="1"/>
  <c r="D177" i="1"/>
  <c r="L177" i="1" s="1"/>
  <c r="I176" i="1"/>
  <c r="M176" i="1" s="1"/>
  <c r="H176" i="1"/>
  <c r="G176" i="1"/>
  <c r="F176" i="1"/>
  <c r="E176" i="1"/>
  <c r="D176" i="1"/>
  <c r="N176" i="1" s="1"/>
  <c r="C176" i="1"/>
  <c r="I175" i="1"/>
  <c r="H175" i="1"/>
  <c r="G175" i="1"/>
  <c r="F175" i="1"/>
  <c r="E175" i="1"/>
  <c r="D175" i="1"/>
  <c r="C175" i="1"/>
  <c r="N175" i="1" s="1"/>
  <c r="N174" i="1"/>
  <c r="I174" i="1"/>
  <c r="K174" i="1" s="1"/>
  <c r="H174" i="1"/>
  <c r="G174" i="1"/>
  <c r="F174" i="1"/>
  <c r="E174" i="1"/>
  <c r="D174" i="1"/>
  <c r="L174" i="1" s="1"/>
  <c r="I173" i="1"/>
  <c r="H173" i="1"/>
  <c r="G173" i="1"/>
  <c r="F173" i="1"/>
  <c r="E173" i="1"/>
  <c r="D173" i="1"/>
  <c r="M172" i="1"/>
  <c r="L172" i="1"/>
  <c r="I172" i="1"/>
  <c r="H172" i="1"/>
  <c r="G172" i="1"/>
  <c r="F172" i="1"/>
  <c r="E172" i="1"/>
  <c r="D172" i="1"/>
  <c r="C172" i="1"/>
  <c r="N172" i="1" s="1"/>
  <c r="I171" i="1"/>
  <c r="H171" i="1"/>
  <c r="G171" i="1"/>
  <c r="F171" i="1"/>
  <c r="E171" i="1"/>
  <c r="D171" i="1"/>
  <c r="C171" i="1"/>
  <c r="N170" i="1"/>
  <c r="I170" i="1"/>
  <c r="K170" i="1" s="1"/>
  <c r="K169" i="1" s="1"/>
  <c r="K168" i="1" s="1"/>
  <c r="H170" i="1"/>
  <c r="G170" i="1"/>
  <c r="F170" i="1"/>
  <c r="E170" i="1"/>
  <c r="D170" i="1"/>
  <c r="M169" i="1"/>
  <c r="L169" i="1"/>
  <c r="I169" i="1"/>
  <c r="H169" i="1"/>
  <c r="G169" i="1"/>
  <c r="F169" i="1"/>
  <c r="E169" i="1"/>
  <c r="D169" i="1"/>
  <c r="N169" i="1" s="1"/>
  <c r="C169" i="1"/>
  <c r="I168" i="1"/>
  <c r="M168" i="1" s="1"/>
  <c r="H168" i="1"/>
  <c r="G168" i="1"/>
  <c r="F168" i="1"/>
  <c r="E168" i="1"/>
  <c r="D168" i="1"/>
  <c r="C168" i="1"/>
  <c r="K167" i="1"/>
  <c r="K166" i="1" s="1"/>
  <c r="K165" i="1" s="1"/>
  <c r="I167" i="1"/>
  <c r="M167" i="1" s="1"/>
  <c r="H167" i="1"/>
  <c r="G167" i="1"/>
  <c r="F167" i="1"/>
  <c r="E167" i="1"/>
  <c r="D167" i="1"/>
  <c r="N167" i="1" s="1"/>
  <c r="I166" i="1"/>
  <c r="H166" i="1"/>
  <c r="G166" i="1"/>
  <c r="F166" i="1"/>
  <c r="E166" i="1"/>
  <c r="D166" i="1"/>
  <c r="N166" i="1" s="1"/>
  <c r="C166" i="1"/>
  <c r="I165" i="1"/>
  <c r="H165" i="1"/>
  <c r="G165" i="1"/>
  <c r="F165" i="1"/>
  <c r="E165" i="1"/>
  <c r="D165" i="1"/>
  <c r="C165" i="1"/>
  <c r="L165" i="1" s="1"/>
  <c r="I164" i="1"/>
  <c r="H164" i="1"/>
  <c r="G164" i="1"/>
  <c r="F164" i="1"/>
  <c r="E164" i="1"/>
  <c r="D164" i="1"/>
  <c r="I163" i="1"/>
  <c r="H163" i="1"/>
  <c r="G163" i="1"/>
  <c r="F163" i="1"/>
  <c r="E163" i="1"/>
  <c r="D163" i="1"/>
  <c r="I162" i="1"/>
  <c r="M162" i="1" s="1"/>
  <c r="H162" i="1"/>
  <c r="G162" i="1"/>
  <c r="F162" i="1"/>
  <c r="E162" i="1"/>
  <c r="D162" i="1"/>
  <c r="I161" i="1"/>
  <c r="H161" i="1"/>
  <c r="G161" i="1"/>
  <c r="F161" i="1"/>
  <c r="E161" i="1"/>
  <c r="D161" i="1"/>
  <c r="L161" i="1" s="1"/>
  <c r="I160" i="1"/>
  <c r="H160" i="1"/>
  <c r="G160" i="1"/>
  <c r="F160" i="1"/>
  <c r="E160" i="1"/>
  <c r="D160" i="1"/>
  <c r="C160" i="1"/>
  <c r="L160" i="1" s="1"/>
  <c r="I159" i="1"/>
  <c r="H159" i="1"/>
  <c r="G159" i="1"/>
  <c r="F159" i="1"/>
  <c r="E159" i="1"/>
  <c r="D159" i="1"/>
  <c r="I158" i="1"/>
  <c r="K158" i="1" s="1"/>
  <c r="K157" i="1" s="1"/>
  <c r="H158" i="1"/>
  <c r="G158" i="1"/>
  <c r="F158" i="1"/>
  <c r="E158" i="1"/>
  <c r="D158" i="1"/>
  <c r="L158" i="1" s="1"/>
  <c r="N157" i="1"/>
  <c r="I157" i="1"/>
  <c r="M157" i="1" s="1"/>
  <c r="H157" i="1"/>
  <c r="G157" i="1"/>
  <c r="F157" i="1"/>
  <c r="E157" i="1"/>
  <c r="D157" i="1"/>
  <c r="J157" i="1" s="1"/>
  <c r="C157" i="1"/>
  <c r="L157" i="1" s="1"/>
  <c r="M156" i="1"/>
  <c r="I156" i="1"/>
  <c r="K156" i="1" s="1"/>
  <c r="H156" i="1"/>
  <c r="G156" i="1"/>
  <c r="F156" i="1"/>
  <c r="E156" i="1"/>
  <c r="D156" i="1"/>
  <c r="I155" i="1"/>
  <c r="H155" i="1"/>
  <c r="G155" i="1"/>
  <c r="F155" i="1"/>
  <c r="E155" i="1"/>
  <c r="D155" i="1"/>
  <c r="N155" i="1" s="1"/>
  <c r="M154" i="1"/>
  <c r="L154" i="1"/>
  <c r="I154" i="1"/>
  <c r="K154" i="1" s="1"/>
  <c r="H154" i="1"/>
  <c r="G154" i="1"/>
  <c r="F154" i="1"/>
  <c r="E154" i="1"/>
  <c r="D154" i="1"/>
  <c r="N154" i="1" s="1"/>
  <c r="I153" i="1"/>
  <c r="H153" i="1"/>
  <c r="G153" i="1"/>
  <c r="F153" i="1"/>
  <c r="E153" i="1"/>
  <c r="D153" i="1"/>
  <c r="C153" i="1"/>
  <c r="L153" i="1" s="1"/>
  <c r="I152" i="1"/>
  <c r="H152" i="1"/>
  <c r="G152" i="1"/>
  <c r="F152" i="1"/>
  <c r="E152" i="1"/>
  <c r="D152" i="1"/>
  <c r="I151" i="1"/>
  <c r="M151" i="1" s="1"/>
  <c r="H151" i="1"/>
  <c r="G151" i="1"/>
  <c r="F151" i="1"/>
  <c r="E151" i="1"/>
  <c r="D151" i="1"/>
  <c r="I150" i="1"/>
  <c r="H150" i="1"/>
  <c r="G150" i="1"/>
  <c r="F150" i="1"/>
  <c r="E150" i="1"/>
  <c r="D150" i="1"/>
  <c r="L150" i="1" s="1"/>
  <c r="I149" i="1"/>
  <c r="K149" i="1" s="1"/>
  <c r="H149" i="1"/>
  <c r="G149" i="1"/>
  <c r="F149" i="1"/>
  <c r="E149" i="1"/>
  <c r="D149" i="1"/>
  <c r="L149" i="1" s="1"/>
  <c r="M148" i="1"/>
  <c r="I148" i="1"/>
  <c r="K148" i="1" s="1"/>
  <c r="H148" i="1"/>
  <c r="G148" i="1"/>
  <c r="F148" i="1"/>
  <c r="E148" i="1"/>
  <c r="D148" i="1"/>
  <c r="I147" i="1"/>
  <c r="H147" i="1"/>
  <c r="G147" i="1"/>
  <c r="F147" i="1"/>
  <c r="E147" i="1"/>
  <c r="D147" i="1"/>
  <c r="N147" i="1" s="1"/>
  <c r="M146" i="1"/>
  <c r="I146" i="1"/>
  <c r="H146" i="1"/>
  <c r="G146" i="1"/>
  <c r="F146" i="1"/>
  <c r="E146" i="1"/>
  <c r="D146" i="1"/>
  <c r="N146" i="1" s="1"/>
  <c r="C146" i="1"/>
  <c r="I145" i="1"/>
  <c r="M145" i="1" s="1"/>
  <c r="H145" i="1"/>
  <c r="G145" i="1"/>
  <c r="F145" i="1"/>
  <c r="E145" i="1"/>
  <c r="D145" i="1"/>
  <c r="C145" i="1"/>
  <c r="I144" i="1"/>
  <c r="H144" i="1"/>
  <c r="G144" i="1"/>
  <c r="F144" i="1"/>
  <c r="E144" i="1"/>
  <c r="D144" i="1"/>
  <c r="I143" i="1"/>
  <c r="H143" i="1"/>
  <c r="G143" i="1"/>
  <c r="F143" i="1"/>
  <c r="E143" i="1"/>
  <c r="D143" i="1"/>
  <c r="I142" i="1"/>
  <c r="H142" i="1"/>
  <c r="G142" i="1"/>
  <c r="F142" i="1"/>
  <c r="E142" i="1"/>
  <c r="D142" i="1"/>
  <c r="I141" i="1"/>
  <c r="H141" i="1"/>
  <c r="G141" i="1"/>
  <c r="F141" i="1"/>
  <c r="E141" i="1"/>
  <c r="D141" i="1"/>
  <c r="L141" i="1" s="1"/>
  <c r="N140" i="1"/>
  <c r="M140" i="1"/>
  <c r="I140" i="1"/>
  <c r="K140" i="1" s="1"/>
  <c r="H140" i="1"/>
  <c r="G140" i="1"/>
  <c r="F140" i="1"/>
  <c r="E140" i="1"/>
  <c r="D140" i="1"/>
  <c r="I139" i="1"/>
  <c r="H139" i="1"/>
  <c r="G139" i="1"/>
  <c r="F139" i="1"/>
  <c r="E139" i="1"/>
  <c r="D139" i="1"/>
  <c r="I138" i="1"/>
  <c r="H138" i="1"/>
  <c r="G138" i="1"/>
  <c r="F138" i="1"/>
  <c r="E138" i="1"/>
  <c r="D138" i="1"/>
  <c r="C138" i="1"/>
  <c r="C137" i="1" s="1"/>
  <c r="I137" i="1"/>
  <c r="H137" i="1"/>
  <c r="G137" i="1"/>
  <c r="F137" i="1"/>
  <c r="E137" i="1"/>
  <c r="D137" i="1"/>
  <c r="N137" i="1" s="1"/>
  <c r="I136" i="1"/>
  <c r="M136" i="1" s="1"/>
  <c r="H136" i="1"/>
  <c r="G136" i="1"/>
  <c r="F136" i="1"/>
  <c r="E136" i="1"/>
  <c r="D136" i="1"/>
  <c r="N136" i="1" s="1"/>
  <c r="K135" i="1"/>
  <c r="I135" i="1"/>
  <c r="M135" i="1" s="1"/>
  <c r="H135" i="1"/>
  <c r="G135" i="1"/>
  <c r="F135" i="1"/>
  <c r="E135" i="1"/>
  <c r="D135" i="1"/>
  <c r="I134" i="1"/>
  <c r="H134" i="1"/>
  <c r="G134" i="1"/>
  <c r="F134" i="1"/>
  <c r="E134" i="1"/>
  <c r="D134" i="1"/>
  <c r="L134" i="1" s="1"/>
  <c r="I133" i="1"/>
  <c r="H133" i="1"/>
  <c r="G133" i="1"/>
  <c r="F133" i="1"/>
  <c r="E133" i="1"/>
  <c r="D133" i="1"/>
  <c r="C133" i="1"/>
  <c r="L133" i="1" s="1"/>
  <c r="I132" i="1"/>
  <c r="H132" i="1"/>
  <c r="G132" i="1"/>
  <c r="F132" i="1"/>
  <c r="E132" i="1"/>
  <c r="D132" i="1"/>
  <c r="J132" i="1" s="1"/>
  <c r="I131" i="1"/>
  <c r="H131" i="1"/>
  <c r="G131" i="1"/>
  <c r="F131" i="1"/>
  <c r="E131" i="1"/>
  <c r="D131" i="1"/>
  <c r="I130" i="1"/>
  <c r="H130" i="1"/>
  <c r="G130" i="1"/>
  <c r="F130" i="1"/>
  <c r="E130" i="1"/>
  <c r="D130" i="1"/>
  <c r="J130" i="1" s="1"/>
  <c r="I129" i="1"/>
  <c r="H129" i="1"/>
  <c r="G129" i="1"/>
  <c r="F129" i="1"/>
  <c r="E129" i="1"/>
  <c r="D129" i="1"/>
  <c r="J129" i="1" s="1"/>
  <c r="I128" i="1"/>
  <c r="H128" i="1"/>
  <c r="G128" i="1"/>
  <c r="F128" i="1"/>
  <c r="E128" i="1"/>
  <c r="D128" i="1"/>
  <c r="I127" i="1"/>
  <c r="H127" i="1"/>
  <c r="G127" i="1"/>
  <c r="F127" i="1"/>
  <c r="E127" i="1"/>
  <c r="D127" i="1"/>
  <c r="J127" i="1" s="1"/>
  <c r="I126" i="1"/>
  <c r="M126" i="1" s="1"/>
  <c r="H126" i="1"/>
  <c r="G126" i="1"/>
  <c r="F126" i="1"/>
  <c r="E126" i="1"/>
  <c r="D126" i="1"/>
  <c r="I125" i="1"/>
  <c r="H125" i="1"/>
  <c r="G125" i="1"/>
  <c r="F125" i="1"/>
  <c r="E125" i="1"/>
  <c r="D125" i="1"/>
  <c r="C125" i="1"/>
  <c r="L125" i="1" s="1"/>
  <c r="I124" i="1"/>
  <c r="H124" i="1"/>
  <c r="G124" i="1"/>
  <c r="F124" i="1"/>
  <c r="E124" i="1"/>
  <c r="D124" i="1"/>
  <c r="I123" i="1"/>
  <c r="M123" i="1" s="1"/>
  <c r="H123" i="1"/>
  <c r="G123" i="1"/>
  <c r="F123" i="1"/>
  <c r="E123" i="1"/>
  <c r="D123" i="1"/>
  <c r="N122" i="1"/>
  <c r="M122" i="1"/>
  <c r="K122" i="1"/>
  <c r="K121" i="1" s="1"/>
  <c r="I122" i="1"/>
  <c r="H122" i="1"/>
  <c r="G122" i="1"/>
  <c r="F122" i="1"/>
  <c r="E122" i="1"/>
  <c r="D122" i="1"/>
  <c r="C122" i="1"/>
  <c r="L122" i="1" s="1"/>
  <c r="M121" i="1"/>
  <c r="L121" i="1"/>
  <c r="I121" i="1"/>
  <c r="H121" i="1"/>
  <c r="G121" i="1"/>
  <c r="F121" i="1"/>
  <c r="E121" i="1"/>
  <c r="D121" i="1"/>
  <c r="C121" i="1"/>
  <c r="N121" i="1" s="1"/>
  <c r="I120" i="1"/>
  <c r="H120" i="1"/>
  <c r="G120" i="1"/>
  <c r="F120" i="1"/>
  <c r="E120" i="1"/>
  <c r="D120" i="1"/>
  <c r="I119" i="1"/>
  <c r="H119" i="1"/>
  <c r="G119" i="1"/>
  <c r="F119" i="1"/>
  <c r="E119" i="1"/>
  <c r="D119" i="1"/>
  <c r="C119" i="1"/>
  <c r="I118" i="1"/>
  <c r="K118" i="1" s="1"/>
  <c r="H118" i="1"/>
  <c r="G118" i="1"/>
  <c r="F118" i="1"/>
  <c r="E118" i="1"/>
  <c r="D118" i="1"/>
  <c r="L118" i="1" s="1"/>
  <c r="I117" i="1"/>
  <c r="H117" i="1"/>
  <c r="G117" i="1"/>
  <c r="F117" i="1"/>
  <c r="E117" i="1"/>
  <c r="D117" i="1"/>
  <c r="N117" i="1" s="1"/>
  <c r="I116" i="1"/>
  <c r="H116" i="1"/>
  <c r="G116" i="1"/>
  <c r="F116" i="1"/>
  <c r="E116" i="1"/>
  <c r="D116" i="1"/>
  <c r="C116" i="1"/>
  <c r="C115" i="1" s="1"/>
  <c r="I115" i="1"/>
  <c r="H115" i="1"/>
  <c r="G115" i="1"/>
  <c r="F115" i="1"/>
  <c r="E115" i="1"/>
  <c r="D115" i="1"/>
  <c r="I114" i="1"/>
  <c r="M114" i="1" s="1"/>
  <c r="H114" i="1"/>
  <c r="G114" i="1"/>
  <c r="F114" i="1"/>
  <c r="E114" i="1"/>
  <c r="D114" i="1"/>
  <c r="N113" i="1"/>
  <c r="I113" i="1"/>
  <c r="H113" i="1"/>
  <c r="G113" i="1"/>
  <c r="F113" i="1"/>
  <c r="E113" i="1"/>
  <c r="D113" i="1"/>
  <c r="I112" i="1"/>
  <c r="M112" i="1" s="1"/>
  <c r="H112" i="1"/>
  <c r="G112" i="1"/>
  <c r="F112" i="1"/>
  <c r="E112" i="1"/>
  <c r="D112" i="1"/>
  <c r="L112" i="1" s="1"/>
  <c r="I111" i="1"/>
  <c r="H111" i="1"/>
  <c r="G111" i="1"/>
  <c r="F111" i="1"/>
  <c r="E111" i="1"/>
  <c r="D111" i="1"/>
  <c r="M110" i="1"/>
  <c r="L110" i="1"/>
  <c r="I110" i="1"/>
  <c r="K110" i="1" s="1"/>
  <c r="H110" i="1"/>
  <c r="G110" i="1"/>
  <c r="F110" i="1"/>
  <c r="E110" i="1"/>
  <c r="D110" i="1"/>
  <c r="K109" i="1"/>
  <c r="I109" i="1"/>
  <c r="M109" i="1" s="1"/>
  <c r="H109" i="1"/>
  <c r="G109" i="1"/>
  <c r="F109" i="1"/>
  <c r="E109" i="1"/>
  <c r="D109" i="1"/>
  <c r="J109" i="1" s="1"/>
  <c r="I108" i="1"/>
  <c r="M108" i="1" s="1"/>
  <c r="H108" i="1"/>
  <c r="G108" i="1"/>
  <c r="F108" i="1"/>
  <c r="E108" i="1"/>
  <c r="D108" i="1"/>
  <c r="C108" i="1"/>
  <c r="I107" i="1"/>
  <c r="H107" i="1"/>
  <c r="G107" i="1"/>
  <c r="F107" i="1"/>
  <c r="E107" i="1"/>
  <c r="D107" i="1"/>
  <c r="C107" i="1"/>
  <c r="L107" i="1" s="1"/>
  <c r="I106" i="1"/>
  <c r="H106" i="1"/>
  <c r="G106" i="1"/>
  <c r="F106" i="1"/>
  <c r="E106" i="1"/>
  <c r="D106" i="1"/>
  <c r="I105" i="1"/>
  <c r="H105" i="1"/>
  <c r="G105" i="1"/>
  <c r="F105" i="1"/>
  <c r="E105" i="1"/>
  <c r="D105" i="1"/>
  <c r="I104" i="1"/>
  <c r="H104" i="1"/>
  <c r="G104" i="1"/>
  <c r="F104" i="1"/>
  <c r="E104" i="1"/>
  <c r="D104" i="1"/>
  <c r="I103" i="1"/>
  <c r="H103" i="1"/>
  <c r="G103" i="1"/>
  <c r="F103" i="1"/>
  <c r="E103" i="1"/>
  <c r="D103" i="1"/>
  <c r="I102" i="1"/>
  <c r="H102" i="1"/>
  <c r="G102" i="1"/>
  <c r="F102" i="1"/>
  <c r="E102" i="1"/>
  <c r="D102" i="1"/>
  <c r="I101" i="1"/>
  <c r="H101" i="1"/>
  <c r="G101" i="1"/>
  <c r="F101" i="1"/>
  <c r="E101" i="1"/>
  <c r="D101" i="1"/>
  <c r="J101" i="1" s="1"/>
  <c r="M100" i="1"/>
  <c r="I100" i="1"/>
  <c r="K100" i="1" s="1"/>
  <c r="H100" i="1"/>
  <c r="G100" i="1"/>
  <c r="F100" i="1"/>
  <c r="E100" i="1"/>
  <c r="D100" i="1"/>
  <c r="J100" i="1" s="1"/>
  <c r="I99" i="1"/>
  <c r="H99" i="1"/>
  <c r="G99" i="1"/>
  <c r="F99" i="1"/>
  <c r="E99" i="1"/>
  <c r="D99" i="1"/>
  <c r="N98" i="1"/>
  <c r="I98" i="1"/>
  <c r="M98" i="1" s="1"/>
  <c r="H98" i="1"/>
  <c r="G98" i="1"/>
  <c r="F98" i="1"/>
  <c r="E98" i="1"/>
  <c r="D98" i="1"/>
  <c r="J98" i="1" s="1"/>
  <c r="C98" i="1"/>
  <c r="C97" i="1" s="1"/>
  <c r="C86" i="1" s="1"/>
  <c r="I97" i="1"/>
  <c r="H97" i="1"/>
  <c r="G97" i="1"/>
  <c r="F97" i="1"/>
  <c r="E97" i="1"/>
  <c r="D97" i="1"/>
  <c r="I96" i="1"/>
  <c r="M96" i="1" s="1"/>
  <c r="H96" i="1"/>
  <c r="G96" i="1"/>
  <c r="F96" i="1"/>
  <c r="E96" i="1"/>
  <c r="D96" i="1"/>
  <c r="M95" i="1"/>
  <c r="I95" i="1"/>
  <c r="H95" i="1"/>
  <c r="G95" i="1"/>
  <c r="F95" i="1"/>
  <c r="E95" i="1"/>
  <c r="D95" i="1"/>
  <c r="L95" i="1" s="1"/>
  <c r="C95" i="1"/>
  <c r="M94" i="1"/>
  <c r="I94" i="1"/>
  <c r="H94" i="1"/>
  <c r="G94" i="1"/>
  <c r="F94" i="1"/>
  <c r="E94" i="1"/>
  <c r="D94" i="1"/>
  <c r="L94" i="1" s="1"/>
  <c r="C94" i="1"/>
  <c r="K93" i="1"/>
  <c r="I93" i="1"/>
  <c r="M93" i="1" s="1"/>
  <c r="H93" i="1"/>
  <c r="G93" i="1"/>
  <c r="F93" i="1"/>
  <c r="E93" i="1"/>
  <c r="D93" i="1"/>
  <c r="L93" i="1" s="1"/>
  <c r="I92" i="1"/>
  <c r="K92" i="1" s="1"/>
  <c r="H92" i="1"/>
  <c r="G92" i="1"/>
  <c r="F92" i="1"/>
  <c r="E92" i="1"/>
  <c r="D92" i="1"/>
  <c r="L92" i="1" s="1"/>
  <c r="I91" i="1"/>
  <c r="K91" i="1" s="1"/>
  <c r="H91" i="1"/>
  <c r="G91" i="1"/>
  <c r="F91" i="1"/>
  <c r="E91" i="1"/>
  <c r="D91" i="1"/>
  <c r="J91" i="1" s="1"/>
  <c r="M90" i="1"/>
  <c r="I90" i="1"/>
  <c r="K90" i="1" s="1"/>
  <c r="H90" i="1"/>
  <c r="G90" i="1"/>
  <c r="F90" i="1"/>
  <c r="E90" i="1"/>
  <c r="D90" i="1"/>
  <c r="J90" i="1" s="1"/>
  <c r="I89" i="1"/>
  <c r="H89" i="1"/>
  <c r="G89" i="1"/>
  <c r="F89" i="1"/>
  <c r="E89" i="1"/>
  <c r="D89" i="1"/>
  <c r="N88" i="1"/>
  <c r="I88" i="1"/>
  <c r="M88" i="1" s="1"/>
  <c r="H88" i="1"/>
  <c r="G88" i="1"/>
  <c r="F88" i="1"/>
  <c r="E88" i="1"/>
  <c r="D88" i="1"/>
  <c r="J88" i="1" s="1"/>
  <c r="C88" i="1"/>
  <c r="C87" i="1" s="1"/>
  <c r="L87" i="1" s="1"/>
  <c r="M87" i="1"/>
  <c r="I87" i="1"/>
  <c r="H87" i="1"/>
  <c r="G87" i="1"/>
  <c r="F87" i="1"/>
  <c r="E87" i="1"/>
  <c r="D87" i="1"/>
  <c r="I86" i="1"/>
  <c r="H86" i="1"/>
  <c r="G86" i="1"/>
  <c r="F86" i="1"/>
  <c r="E86" i="1"/>
  <c r="D86" i="1"/>
  <c r="I85" i="1"/>
  <c r="H85" i="1"/>
  <c r="G85" i="1"/>
  <c r="F85" i="1"/>
  <c r="E85" i="1"/>
  <c r="D85" i="1"/>
  <c r="J85" i="1" s="1"/>
  <c r="I84" i="1"/>
  <c r="H84" i="1"/>
  <c r="G84" i="1"/>
  <c r="F84" i="1"/>
  <c r="E84" i="1"/>
  <c r="D84" i="1"/>
  <c r="L83" i="1"/>
  <c r="I83" i="1"/>
  <c r="J83" i="1" s="1"/>
  <c r="H83" i="1"/>
  <c r="G83" i="1"/>
  <c r="F83" i="1"/>
  <c r="E83" i="1"/>
  <c r="I82" i="1"/>
  <c r="H82" i="1"/>
  <c r="G82" i="1"/>
  <c r="F82" i="1"/>
  <c r="E82" i="1"/>
  <c r="D82" i="1"/>
  <c r="N81" i="1"/>
  <c r="M81" i="1"/>
  <c r="K81" i="1"/>
  <c r="I81" i="1"/>
  <c r="H81" i="1"/>
  <c r="G81" i="1"/>
  <c r="F81" i="1"/>
  <c r="E81" i="1"/>
  <c r="D81" i="1"/>
  <c r="J81" i="1" s="1"/>
  <c r="C81" i="1"/>
  <c r="L81" i="1" s="1"/>
  <c r="N80" i="1"/>
  <c r="M80" i="1"/>
  <c r="L80" i="1"/>
  <c r="I80" i="1"/>
  <c r="K80" i="1" s="1"/>
  <c r="H80" i="1"/>
  <c r="G80" i="1"/>
  <c r="F80" i="1"/>
  <c r="E80" i="1"/>
  <c r="D80" i="1"/>
  <c r="I79" i="1"/>
  <c r="M79" i="1" s="1"/>
  <c r="H79" i="1"/>
  <c r="G79" i="1"/>
  <c r="F79" i="1"/>
  <c r="E79" i="1"/>
  <c r="D79" i="1"/>
  <c r="C79" i="1"/>
  <c r="K79" i="1" s="1"/>
  <c r="M78" i="1"/>
  <c r="K78" i="1"/>
  <c r="K77" i="1" s="1"/>
  <c r="K76" i="1" s="1"/>
  <c r="I78" i="1"/>
  <c r="H78" i="1"/>
  <c r="G78" i="1"/>
  <c r="F78" i="1"/>
  <c r="E78" i="1"/>
  <c r="D78" i="1"/>
  <c r="L78" i="1" s="1"/>
  <c r="I77" i="1"/>
  <c r="H77" i="1"/>
  <c r="G77" i="1"/>
  <c r="F77" i="1"/>
  <c r="E77" i="1"/>
  <c r="D77" i="1"/>
  <c r="J77" i="1" s="1"/>
  <c r="C77" i="1"/>
  <c r="I76" i="1"/>
  <c r="H76" i="1"/>
  <c r="G76" i="1"/>
  <c r="F76" i="1"/>
  <c r="E76" i="1"/>
  <c r="D76" i="1"/>
  <c r="C76" i="1"/>
  <c r="L76" i="1" s="1"/>
  <c r="I75" i="1"/>
  <c r="K75" i="1" s="1"/>
  <c r="H75" i="1"/>
  <c r="G75" i="1"/>
  <c r="F75" i="1"/>
  <c r="E75" i="1"/>
  <c r="D75" i="1"/>
  <c r="L75" i="1" s="1"/>
  <c r="I74" i="1"/>
  <c r="K74" i="1" s="1"/>
  <c r="H74" i="1"/>
  <c r="G74" i="1"/>
  <c r="F74" i="1"/>
  <c r="E74" i="1"/>
  <c r="D74" i="1"/>
  <c r="M73" i="1"/>
  <c r="I73" i="1"/>
  <c r="K73" i="1" s="1"/>
  <c r="H73" i="1"/>
  <c r="G73" i="1"/>
  <c r="F73" i="1"/>
  <c r="E73" i="1"/>
  <c r="D73" i="1"/>
  <c r="M72" i="1"/>
  <c r="I72" i="1"/>
  <c r="K72" i="1" s="1"/>
  <c r="H72" i="1"/>
  <c r="G72" i="1"/>
  <c r="F72" i="1"/>
  <c r="E72" i="1"/>
  <c r="D72" i="1"/>
  <c r="N72" i="1" s="1"/>
  <c r="I71" i="1"/>
  <c r="H71" i="1"/>
  <c r="G71" i="1"/>
  <c r="F71" i="1"/>
  <c r="E71" i="1"/>
  <c r="D71" i="1"/>
  <c r="C71" i="1"/>
  <c r="N71" i="1" s="1"/>
  <c r="I70" i="1"/>
  <c r="H70" i="1"/>
  <c r="G70" i="1"/>
  <c r="F70" i="1"/>
  <c r="E70" i="1"/>
  <c r="D70" i="1"/>
  <c r="J70" i="1" s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M63" i="1" s="1"/>
  <c r="H63" i="1"/>
  <c r="G63" i="1"/>
  <c r="F63" i="1"/>
  <c r="E63" i="1"/>
  <c r="D63" i="1"/>
  <c r="M62" i="1"/>
  <c r="I62" i="1"/>
  <c r="K62" i="1" s="1"/>
  <c r="K61" i="1" s="1"/>
  <c r="K60" i="1" s="1"/>
  <c r="H62" i="1"/>
  <c r="G62" i="1"/>
  <c r="F62" i="1"/>
  <c r="E62" i="1"/>
  <c r="D62" i="1"/>
  <c r="N62" i="1" s="1"/>
  <c r="I61" i="1"/>
  <c r="H61" i="1"/>
  <c r="G61" i="1"/>
  <c r="F61" i="1"/>
  <c r="E61" i="1"/>
  <c r="D61" i="1"/>
  <c r="J61" i="1" s="1"/>
  <c r="C61" i="1"/>
  <c r="C60" i="1" s="1"/>
  <c r="N60" i="1"/>
  <c r="I60" i="1"/>
  <c r="H60" i="1"/>
  <c r="G60" i="1"/>
  <c r="F60" i="1"/>
  <c r="E60" i="1"/>
  <c r="D60" i="1"/>
  <c r="J60" i="1" s="1"/>
  <c r="I59" i="1"/>
  <c r="M59" i="1" s="1"/>
  <c r="H59" i="1"/>
  <c r="G59" i="1"/>
  <c r="E59" i="1"/>
  <c r="D59" i="1"/>
  <c r="N59" i="1" s="1"/>
  <c r="I58" i="1"/>
  <c r="H58" i="1"/>
  <c r="G58" i="1"/>
  <c r="E58" i="1"/>
  <c r="D58" i="1"/>
  <c r="N58" i="1" s="1"/>
  <c r="C58" i="1"/>
  <c r="N57" i="1"/>
  <c r="I57" i="1"/>
  <c r="K57" i="1" s="1"/>
  <c r="H57" i="1"/>
  <c r="G57" i="1"/>
  <c r="E57" i="1"/>
  <c r="D57" i="1"/>
  <c r="I56" i="1"/>
  <c r="H56" i="1"/>
  <c r="G56" i="1"/>
  <c r="E56" i="1"/>
  <c r="D56" i="1"/>
  <c r="C56" i="1"/>
  <c r="K56" i="1" s="1"/>
  <c r="K55" i="1"/>
  <c r="I55" i="1"/>
  <c r="M55" i="1" s="1"/>
  <c r="H55" i="1"/>
  <c r="G55" i="1"/>
  <c r="F55" i="1"/>
  <c r="E55" i="1"/>
  <c r="D55" i="1"/>
  <c r="K54" i="1"/>
  <c r="J54" i="1"/>
  <c r="I54" i="1"/>
  <c r="M54" i="1" s="1"/>
  <c r="H54" i="1"/>
  <c r="G54" i="1"/>
  <c r="F54" i="1"/>
  <c r="E54" i="1"/>
  <c r="D54" i="1"/>
  <c r="L54" i="1" s="1"/>
  <c r="I53" i="1"/>
  <c r="K53" i="1" s="1"/>
  <c r="H53" i="1"/>
  <c r="G53" i="1"/>
  <c r="F53" i="1"/>
  <c r="E53" i="1"/>
  <c r="D53" i="1"/>
  <c r="L53" i="1" s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J51" i="1" s="1"/>
  <c r="I50" i="1"/>
  <c r="H50" i="1"/>
  <c r="G50" i="1"/>
  <c r="F50" i="1"/>
  <c r="E50" i="1"/>
  <c r="D50" i="1"/>
  <c r="I49" i="1"/>
  <c r="H49" i="1"/>
  <c r="G49" i="1"/>
  <c r="F49" i="1"/>
  <c r="E49" i="1"/>
  <c r="D49" i="1"/>
  <c r="J49" i="1" s="1"/>
  <c r="I48" i="1"/>
  <c r="H48" i="1"/>
  <c r="G48" i="1"/>
  <c r="F48" i="1"/>
  <c r="E48" i="1"/>
  <c r="D48" i="1"/>
  <c r="J48" i="1" s="1"/>
  <c r="I47" i="1"/>
  <c r="H47" i="1"/>
  <c r="G47" i="1"/>
  <c r="F47" i="1"/>
  <c r="E47" i="1"/>
  <c r="D47" i="1"/>
  <c r="J47" i="1" s="1"/>
  <c r="I46" i="1"/>
  <c r="H46" i="1"/>
  <c r="G46" i="1"/>
  <c r="F46" i="1"/>
  <c r="E46" i="1"/>
  <c r="D46" i="1"/>
  <c r="M45" i="1"/>
  <c r="K45" i="1"/>
  <c r="K44" i="1" s="1"/>
  <c r="K43" i="1" s="1"/>
  <c r="K42" i="1" s="1"/>
  <c r="I45" i="1"/>
  <c r="H45" i="1"/>
  <c r="G45" i="1"/>
  <c r="F45" i="1"/>
  <c r="E45" i="1"/>
  <c r="D45" i="1"/>
  <c r="L45" i="1" s="1"/>
  <c r="I44" i="1"/>
  <c r="H44" i="1"/>
  <c r="G44" i="1"/>
  <c r="F44" i="1"/>
  <c r="E44" i="1"/>
  <c r="D44" i="1"/>
  <c r="J44" i="1" s="1"/>
  <c r="C44" i="1"/>
  <c r="C43" i="1" s="1"/>
  <c r="I43" i="1"/>
  <c r="M43" i="1" s="1"/>
  <c r="H43" i="1"/>
  <c r="G43" i="1"/>
  <c r="F43" i="1"/>
  <c r="E43" i="1"/>
  <c r="D43" i="1"/>
  <c r="I42" i="1"/>
  <c r="H42" i="1"/>
  <c r="G42" i="1"/>
  <c r="F42" i="1"/>
  <c r="E42" i="1"/>
  <c r="D42" i="1"/>
  <c r="I41" i="1"/>
  <c r="K41" i="1" s="1"/>
  <c r="K40" i="1" s="1"/>
  <c r="K39" i="1" s="1"/>
  <c r="H41" i="1"/>
  <c r="G41" i="1"/>
  <c r="F41" i="1"/>
  <c r="E41" i="1"/>
  <c r="D41" i="1"/>
  <c r="I40" i="1"/>
  <c r="H40" i="1"/>
  <c r="G40" i="1"/>
  <c r="F40" i="1"/>
  <c r="E40" i="1"/>
  <c r="D40" i="1"/>
  <c r="C40" i="1"/>
  <c r="L40" i="1" s="1"/>
  <c r="I39" i="1"/>
  <c r="H39" i="1"/>
  <c r="G39" i="1"/>
  <c r="F39" i="1"/>
  <c r="E39" i="1"/>
  <c r="D39" i="1"/>
  <c r="N38" i="1"/>
  <c r="I38" i="1"/>
  <c r="M38" i="1" s="1"/>
  <c r="H38" i="1"/>
  <c r="G38" i="1"/>
  <c r="F38" i="1"/>
  <c r="E38" i="1"/>
  <c r="D38" i="1"/>
  <c r="I37" i="1"/>
  <c r="K37" i="1" s="1"/>
  <c r="H37" i="1"/>
  <c r="G37" i="1"/>
  <c r="F37" i="1"/>
  <c r="E37" i="1"/>
  <c r="D37" i="1"/>
  <c r="L37" i="1" s="1"/>
  <c r="M36" i="1"/>
  <c r="I36" i="1"/>
  <c r="H36" i="1"/>
  <c r="G36" i="1"/>
  <c r="F36" i="1"/>
  <c r="E36" i="1"/>
  <c r="D36" i="1"/>
  <c r="N36" i="1" s="1"/>
  <c r="C36" i="1"/>
  <c r="I35" i="1"/>
  <c r="K35" i="1" s="1"/>
  <c r="H35" i="1"/>
  <c r="G35" i="1"/>
  <c r="F35" i="1"/>
  <c r="E35" i="1"/>
  <c r="D35" i="1"/>
  <c r="N35" i="1" s="1"/>
  <c r="L34" i="1"/>
  <c r="K34" i="1"/>
  <c r="I34" i="1"/>
  <c r="M34" i="1" s="1"/>
  <c r="H34" i="1"/>
  <c r="G34" i="1"/>
  <c r="F34" i="1"/>
  <c r="E34" i="1"/>
  <c r="D34" i="1"/>
  <c r="I33" i="1"/>
  <c r="M33" i="1" s="1"/>
  <c r="H33" i="1"/>
  <c r="G33" i="1"/>
  <c r="F33" i="1"/>
  <c r="E33" i="1"/>
  <c r="D33" i="1"/>
  <c r="C33" i="1"/>
  <c r="L33" i="1" s="1"/>
  <c r="I32" i="1"/>
  <c r="H32" i="1"/>
  <c r="G32" i="1"/>
  <c r="F32" i="1"/>
  <c r="E32" i="1"/>
  <c r="D32" i="1"/>
  <c r="M31" i="1"/>
  <c r="I31" i="1"/>
  <c r="K31" i="1" s="1"/>
  <c r="H31" i="1"/>
  <c r="G31" i="1"/>
  <c r="F31" i="1"/>
  <c r="E31" i="1"/>
  <c r="D31" i="1"/>
  <c r="L31" i="1" s="1"/>
  <c r="I30" i="1"/>
  <c r="K30" i="1" s="1"/>
  <c r="H30" i="1"/>
  <c r="G30" i="1"/>
  <c r="F30" i="1"/>
  <c r="E30" i="1"/>
  <c r="D30" i="1"/>
  <c r="L30" i="1" s="1"/>
  <c r="N29" i="1"/>
  <c r="I29" i="1"/>
  <c r="M29" i="1" s="1"/>
  <c r="H29" i="1"/>
  <c r="G29" i="1"/>
  <c r="F29" i="1"/>
  <c r="E29" i="1"/>
  <c r="D29" i="1"/>
  <c r="P28" i="1"/>
  <c r="N28" i="1"/>
  <c r="I28" i="1"/>
  <c r="M28" i="1" s="1"/>
  <c r="H28" i="1"/>
  <c r="G28" i="1"/>
  <c r="F28" i="1"/>
  <c r="E28" i="1"/>
  <c r="D28" i="1"/>
  <c r="N27" i="1"/>
  <c r="M27" i="1"/>
  <c r="I27" i="1"/>
  <c r="H27" i="1"/>
  <c r="G27" i="1"/>
  <c r="F27" i="1"/>
  <c r="E27" i="1"/>
  <c r="D27" i="1"/>
  <c r="L27" i="1" s="1"/>
  <c r="C27" i="1"/>
  <c r="M26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J23" i="1" s="1"/>
  <c r="I22" i="1"/>
  <c r="H22" i="1"/>
  <c r="G22" i="1"/>
  <c r="F22" i="1"/>
  <c r="E22" i="1"/>
  <c r="D22" i="1"/>
  <c r="J22" i="1" s="1"/>
  <c r="I21" i="1"/>
  <c r="K21" i="1" s="1"/>
  <c r="K20" i="1" s="1"/>
  <c r="K19" i="1" s="1"/>
  <c r="H21" i="1"/>
  <c r="G21" i="1"/>
  <c r="F21" i="1"/>
  <c r="E21" i="1"/>
  <c r="D21" i="1"/>
  <c r="J21" i="1" s="1"/>
  <c r="I20" i="1"/>
  <c r="H20" i="1"/>
  <c r="G20" i="1"/>
  <c r="F20" i="1"/>
  <c r="E20" i="1"/>
  <c r="D20" i="1"/>
  <c r="C20" i="1"/>
  <c r="L20" i="1" s="1"/>
  <c r="I19" i="1"/>
  <c r="H19" i="1"/>
  <c r="G19" i="1"/>
  <c r="F19" i="1"/>
  <c r="E19" i="1"/>
  <c r="D19" i="1"/>
  <c r="J19" i="1" s="1"/>
  <c r="I18" i="1"/>
  <c r="K18" i="1" s="1"/>
  <c r="H18" i="1"/>
  <c r="G18" i="1"/>
  <c r="F18" i="1"/>
  <c r="F16" i="1" s="1"/>
  <c r="F15" i="1" s="1"/>
  <c r="F14" i="1" s="1"/>
  <c r="F13" i="1" s="1"/>
  <c r="F12" i="1" s="1"/>
  <c r="F11" i="1" s="1"/>
  <c r="F10" i="1" s="1"/>
  <c r="F9" i="1" s="1"/>
  <c r="E18" i="1"/>
  <c r="E16" i="1" s="1"/>
  <c r="E15" i="1" s="1"/>
  <c r="E14" i="1" s="1"/>
  <c r="E13" i="1" s="1"/>
  <c r="E12" i="1" s="1"/>
  <c r="E11" i="1" s="1"/>
  <c r="E10" i="1" s="1"/>
  <c r="E9" i="1" s="1"/>
  <c r="D18" i="1"/>
  <c r="I17" i="1"/>
  <c r="K17" i="1" s="1"/>
  <c r="K16" i="1" s="1"/>
  <c r="K15" i="1" s="1"/>
  <c r="H17" i="1"/>
  <c r="G17" i="1"/>
  <c r="G16" i="1" s="1"/>
  <c r="G15" i="1" s="1"/>
  <c r="G14" i="1" s="1"/>
  <c r="G13" i="1" s="1"/>
  <c r="G12" i="1" s="1"/>
  <c r="G11" i="1" s="1"/>
  <c r="G10" i="1" s="1"/>
  <c r="G9" i="1" s="1"/>
  <c r="F17" i="1"/>
  <c r="E17" i="1"/>
  <c r="D17" i="1"/>
  <c r="C16" i="1"/>
  <c r="C15" i="1"/>
  <c r="N86" i="1" l="1"/>
  <c r="C85" i="1"/>
  <c r="L86" i="1"/>
  <c r="M20" i="1"/>
  <c r="J31" i="1"/>
  <c r="M40" i="1"/>
  <c r="K82" i="1"/>
  <c r="M82" i="1"/>
  <c r="L97" i="1"/>
  <c r="L17" i="1"/>
  <c r="N17" i="1"/>
  <c r="M17" i="1"/>
  <c r="L36" i="1"/>
  <c r="J63" i="1"/>
  <c r="N63" i="1"/>
  <c r="K63" i="1"/>
  <c r="J84" i="1"/>
  <c r="M97" i="1"/>
  <c r="J102" i="1"/>
  <c r="J103" i="1"/>
  <c r="J104" i="1"/>
  <c r="M107" i="1"/>
  <c r="M116" i="1"/>
  <c r="M117" i="1"/>
  <c r="K117" i="1"/>
  <c r="K116" i="1" s="1"/>
  <c r="L127" i="1"/>
  <c r="M223" i="1"/>
  <c r="J234" i="1"/>
  <c r="N234" i="1"/>
  <c r="J241" i="1"/>
  <c r="K241" i="1"/>
  <c r="N285" i="1"/>
  <c r="J297" i="1"/>
  <c r="K299" i="1"/>
  <c r="K298" i="1" s="1"/>
  <c r="K297" i="1" s="1"/>
  <c r="M299" i="1"/>
  <c r="M305" i="1"/>
  <c r="L349" i="1"/>
  <c r="P349" i="1" s="1"/>
  <c r="L364" i="1"/>
  <c r="P364" i="1" s="1"/>
  <c r="L450" i="1"/>
  <c r="P450" i="1" s="1"/>
  <c r="N450" i="1"/>
  <c r="L496" i="1"/>
  <c r="P496" i="1" s="1"/>
  <c r="J55" i="1"/>
  <c r="N55" i="1"/>
  <c r="M85" i="1"/>
  <c r="K89" i="1"/>
  <c r="M89" i="1"/>
  <c r="M133" i="1"/>
  <c r="M175" i="1"/>
  <c r="L243" i="1"/>
  <c r="L262" i="1"/>
  <c r="L272" i="1"/>
  <c r="L305" i="1"/>
  <c r="K306" i="1"/>
  <c r="K305" i="1" s="1"/>
  <c r="K304" i="1" s="1"/>
  <c r="M306" i="1"/>
  <c r="M340" i="1"/>
  <c r="K340" i="1"/>
  <c r="K338" i="1" s="1"/>
  <c r="N362" i="1"/>
  <c r="K363" i="1"/>
  <c r="C362" i="1"/>
  <c r="K365" i="1"/>
  <c r="M365" i="1"/>
  <c r="N375" i="1"/>
  <c r="L523" i="1"/>
  <c r="P523" i="1" s="1"/>
  <c r="N523" i="1"/>
  <c r="J558" i="1"/>
  <c r="N558" i="1"/>
  <c r="L558" i="1"/>
  <c r="P558" i="1" s="1"/>
  <c r="J20" i="1"/>
  <c r="N20" i="1"/>
  <c r="J34" i="1"/>
  <c r="N34" i="1"/>
  <c r="M37" i="1"/>
  <c r="L55" i="1"/>
  <c r="L60" i="1"/>
  <c r="N70" i="1"/>
  <c r="J89" i="1"/>
  <c r="N89" i="1"/>
  <c r="L89" i="1"/>
  <c r="K99" i="1"/>
  <c r="M99" i="1"/>
  <c r="K120" i="1"/>
  <c r="K119" i="1" s="1"/>
  <c r="M120" i="1"/>
  <c r="N158" i="1"/>
  <c r="N171" i="1"/>
  <c r="L171" i="1"/>
  <c r="M171" i="1"/>
  <c r="J199" i="1"/>
  <c r="M212" i="1"/>
  <c r="M218" i="1"/>
  <c r="N237" i="1"/>
  <c r="M252" i="1"/>
  <c r="K252" i="1"/>
  <c r="J273" i="1"/>
  <c r="N273" i="1"/>
  <c r="L273" i="1"/>
  <c r="N281" i="1"/>
  <c r="M281" i="1"/>
  <c r="L312" i="1"/>
  <c r="C311" i="1"/>
  <c r="L311" i="1" s="1"/>
  <c r="M312" i="1"/>
  <c r="N335" i="1"/>
  <c r="N363" i="1"/>
  <c r="G363" i="1"/>
  <c r="K376" i="1"/>
  <c r="L399" i="1"/>
  <c r="P399" i="1" s="1"/>
  <c r="C398" i="1"/>
  <c r="M398" i="1" s="1"/>
  <c r="J469" i="1"/>
  <c r="N469" i="1"/>
  <c r="L469" i="1"/>
  <c r="P469" i="1" s="1"/>
  <c r="J99" i="1"/>
  <c r="N99" i="1"/>
  <c r="J120" i="1"/>
  <c r="N120" i="1"/>
  <c r="M155" i="1"/>
  <c r="K155" i="1"/>
  <c r="N177" i="1"/>
  <c r="L192" i="1"/>
  <c r="N192" i="1"/>
  <c r="M219" i="1"/>
  <c r="L225" i="1"/>
  <c r="M283" i="1"/>
  <c r="K283" i="1"/>
  <c r="K282" i="1" s="1"/>
  <c r="K281" i="1" s="1"/>
  <c r="L293" i="1"/>
  <c r="N312" i="1"/>
  <c r="J356" i="1"/>
  <c r="N356" i="1"/>
  <c r="C393" i="1"/>
  <c r="L394" i="1"/>
  <c r="P394" i="1" s="1"/>
  <c r="M405" i="1"/>
  <c r="K514" i="1"/>
  <c r="M514" i="1"/>
  <c r="J612" i="1"/>
  <c r="L612" i="1"/>
  <c r="P612" i="1" s="1"/>
  <c r="N51" i="1"/>
  <c r="M86" i="1"/>
  <c r="L99" i="1"/>
  <c r="L120" i="1"/>
  <c r="M138" i="1"/>
  <c r="L146" i="1"/>
  <c r="J268" i="1"/>
  <c r="N268" i="1"/>
  <c r="H16" i="1"/>
  <c r="H15" i="1" s="1"/>
  <c r="H14" i="1" s="1"/>
  <c r="H13" i="1" s="1"/>
  <c r="H12" i="1" s="1"/>
  <c r="H11" i="1" s="1"/>
  <c r="H10" i="1" s="1"/>
  <c r="H9" i="1" s="1"/>
  <c r="L26" i="1"/>
  <c r="N26" i="1"/>
  <c r="L35" i="1"/>
  <c r="C39" i="1"/>
  <c r="L39" i="1" s="1"/>
  <c r="L52" i="1"/>
  <c r="C51" i="1"/>
  <c r="M52" i="1"/>
  <c r="J87" i="1"/>
  <c r="N87" i="1"/>
  <c r="N91" i="1"/>
  <c r="J96" i="1"/>
  <c r="N96" i="1"/>
  <c r="L96" i="1"/>
  <c r="K96" i="1"/>
  <c r="K95" i="1" s="1"/>
  <c r="K94" i="1" s="1"/>
  <c r="K111" i="1"/>
  <c r="M111" i="1"/>
  <c r="N138" i="1"/>
  <c r="L138" i="1"/>
  <c r="M139" i="1"/>
  <c r="K139" i="1"/>
  <c r="K138" i="1" s="1"/>
  <c r="K137" i="1" s="1"/>
  <c r="M147" i="1"/>
  <c r="K147" i="1"/>
  <c r="J156" i="1"/>
  <c r="N156" i="1"/>
  <c r="L156" i="1"/>
  <c r="J178" i="1"/>
  <c r="C205" i="1"/>
  <c r="L205" i="1" s="1"/>
  <c r="K221" i="1"/>
  <c r="M221" i="1"/>
  <c r="N276" i="1"/>
  <c r="J276" i="1"/>
  <c r="M277" i="1"/>
  <c r="K277" i="1"/>
  <c r="J294" i="1"/>
  <c r="M294" i="1"/>
  <c r="M295" i="1"/>
  <c r="K295" i="1"/>
  <c r="J318" i="1"/>
  <c r="M319" i="1"/>
  <c r="M320" i="1"/>
  <c r="L346" i="1"/>
  <c r="J394" i="1"/>
  <c r="N438" i="1"/>
  <c r="J479" i="1"/>
  <c r="N479" i="1"/>
  <c r="K14" i="1"/>
  <c r="K13" i="1" s="1"/>
  <c r="K12" i="1" s="1"/>
  <c r="J73" i="1"/>
  <c r="N73" i="1"/>
  <c r="J97" i="1"/>
  <c r="N97" i="1"/>
  <c r="L101" i="1"/>
  <c r="J148" i="1"/>
  <c r="N148" i="1"/>
  <c r="L148" i="1"/>
  <c r="K173" i="1"/>
  <c r="K172" i="1" s="1"/>
  <c r="K171" i="1" s="1"/>
  <c r="K164" i="1" s="1"/>
  <c r="K163" i="1" s="1"/>
  <c r="M173" i="1"/>
  <c r="M206" i="1"/>
  <c r="L240" i="1"/>
  <c r="L302" i="1"/>
  <c r="N302" i="1"/>
  <c r="M347" i="1"/>
  <c r="J32" i="1"/>
  <c r="J40" i="1"/>
  <c r="N40" i="1"/>
  <c r="J50" i="1"/>
  <c r="J18" i="1"/>
  <c r="N18" i="1"/>
  <c r="J29" i="1"/>
  <c r="L29" i="1"/>
  <c r="J33" i="1"/>
  <c r="C32" i="1"/>
  <c r="J38" i="1"/>
  <c r="L38" i="1"/>
  <c r="J41" i="1"/>
  <c r="J42" i="1"/>
  <c r="J43" i="1"/>
  <c r="M44" i="1"/>
  <c r="M51" i="1"/>
  <c r="J57" i="1"/>
  <c r="K58" i="1"/>
  <c r="M60" i="1"/>
  <c r="L62" i="1"/>
  <c r="J65" i="1"/>
  <c r="J66" i="1"/>
  <c r="J67" i="1"/>
  <c r="J68" i="1"/>
  <c r="J69" i="1"/>
  <c r="C70" i="1"/>
  <c r="L70" i="1" s="1"/>
  <c r="M70" i="1"/>
  <c r="L72" i="1"/>
  <c r="J76" i="1"/>
  <c r="L77" i="1"/>
  <c r="M77" i="1"/>
  <c r="J80" i="1"/>
  <c r="N90" i="1"/>
  <c r="N100" i="1"/>
  <c r="J110" i="1"/>
  <c r="J113" i="1"/>
  <c r="L113" i="1"/>
  <c r="L119" i="1"/>
  <c r="M119" i="1"/>
  <c r="J121" i="1"/>
  <c r="J125" i="1"/>
  <c r="N125" i="1"/>
  <c r="M137" i="1"/>
  <c r="J140" i="1"/>
  <c r="L140" i="1"/>
  <c r="M170" i="1"/>
  <c r="J172" i="1"/>
  <c r="M174" i="1"/>
  <c r="L190" i="1"/>
  <c r="N196" i="1"/>
  <c r="K204" i="1"/>
  <c r="M222" i="1"/>
  <c r="J224" i="1"/>
  <c r="J230" i="1"/>
  <c r="J231" i="1"/>
  <c r="J232" i="1"/>
  <c r="J233" i="1"/>
  <c r="N233" i="1"/>
  <c r="M236" i="1"/>
  <c r="M240" i="1"/>
  <c r="N242" i="1"/>
  <c r="J256" i="1"/>
  <c r="J257" i="1"/>
  <c r="N260" i="1"/>
  <c r="J271" i="1"/>
  <c r="N271" i="1"/>
  <c r="N275" i="1"/>
  <c r="L278" i="1"/>
  <c r="O283" i="1"/>
  <c r="N284" i="1"/>
  <c r="J292" i="1"/>
  <c r="N292" i="1"/>
  <c r="J296" i="1"/>
  <c r="L296" i="1"/>
  <c r="L301" i="1"/>
  <c r="J304" i="1"/>
  <c r="J311" i="1"/>
  <c r="N311" i="1"/>
  <c r="J315" i="1"/>
  <c r="N321" i="1"/>
  <c r="G326" i="1"/>
  <c r="G325" i="1" s="1"/>
  <c r="G324" i="1" s="1"/>
  <c r="L335" i="1"/>
  <c r="P335" i="1" s="1"/>
  <c r="M335" i="1"/>
  <c r="N345" i="1"/>
  <c r="M348" i="1"/>
  <c r="J351" i="1"/>
  <c r="K351" i="1"/>
  <c r="K350" i="1" s="1"/>
  <c r="L356" i="1"/>
  <c r="P356" i="1" s="1"/>
  <c r="N357" i="1"/>
  <c r="M363" i="1"/>
  <c r="L383" i="1"/>
  <c r="P383" i="1" s="1"/>
  <c r="J392" i="1"/>
  <c r="N392" i="1"/>
  <c r="L392" i="1"/>
  <c r="P392" i="1" s="1"/>
  <c r="K392" i="1"/>
  <c r="N398" i="1"/>
  <c r="M407" i="1"/>
  <c r="K407" i="1"/>
  <c r="K406" i="1" s="1"/>
  <c r="K405" i="1" s="1"/>
  <c r="L446" i="1"/>
  <c r="P446" i="1" s="1"/>
  <c r="L457" i="1"/>
  <c r="P457" i="1" s="1"/>
  <c r="N485" i="1"/>
  <c r="K489" i="1"/>
  <c r="M489" i="1"/>
  <c r="J543" i="1"/>
  <c r="J544" i="1"/>
  <c r="K551" i="1"/>
  <c r="K550" i="1" s="1"/>
  <c r="K549" i="1" s="1"/>
  <c r="M556" i="1"/>
  <c r="J571" i="1"/>
  <c r="J572" i="1"/>
  <c r="M576" i="1"/>
  <c r="J588" i="1"/>
  <c r="L588" i="1"/>
  <c r="P588" i="1" s="1"/>
  <c r="J610" i="1"/>
  <c r="M645" i="1"/>
  <c r="J662" i="1"/>
  <c r="N662" i="1"/>
  <c r="L662" i="1"/>
  <c r="P662" i="1" s="1"/>
  <c r="J671" i="1"/>
  <c r="N671" i="1"/>
  <c r="L671" i="1"/>
  <c r="P671" i="1" s="1"/>
  <c r="M675" i="1"/>
  <c r="J442" i="1"/>
  <c r="L442" i="1"/>
  <c r="P442" i="1" s="1"/>
  <c r="L479" i="1"/>
  <c r="P479" i="1" s="1"/>
  <c r="M479" i="1"/>
  <c r="M486" i="1"/>
  <c r="K486" i="1"/>
  <c r="K485" i="1" s="1"/>
  <c r="K482" i="1" s="1"/>
  <c r="K481" i="1" s="1"/>
  <c r="C499" i="1"/>
  <c r="L500" i="1"/>
  <c r="P500" i="1" s="1"/>
  <c r="M500" i="1"/>
  <c r="M522" i="1"/>
  <c r="M532" i="1"/>
  <c r="K532" i="1"/>
  <c r="M557" i="1"/>
  <c r="M594" i="1"/>
  <c r="L601" i="1"/>
  <c r="P601" i="1" s="1"/>
  <c r="N601" i="1"/>
  <c r="N762" i="1"/>
  <c r="G792" i="1"/>
  <c r="G791" i="1" s="1"/>
  <c r="G790" i="1"/>
  <c r="M628" i="1"/>
  <c r="K628" i="1"/>
  <c r="K627" i="1" s="1"/>
  <c r="J24" i="1"/>
  <c r="J25" i="1"/>
  <c r="J28" i="1"/>
  <c r="L28" i="1"/>
  <c r="J39" i="1"/>
  <c r="J46" i="1"/>
  <c r="L46" i="1"/>
  <c r="J52" i="1"/>
  <c r="N52" i="1"/>
  <c r="K52" i="1"/>
  <c r="K51" i="1" s="1"/>
  <c r="K50" i="1" s="1"/>
  <c r="K49" i="1" s="1"/>
  <c r="K48" i="1" s="1"/>
  <c r="K47" i="1" s="1"/>
  <c r="M61" i="1"/>
  <c r="M71" i="1"/>
  <c r="J82" i="1"/>
  <c r="L82" i="1"/>
  <c r="J86" i="1"/>
  <c r="J111" i="1"/>
  <c r="N116" i="1"/>
  <c r="J123" i="1"/>
  <c r="L123" i="1"/>
  <c r="N134" i="1"/>
  <c r="J139" i="1"/>
  <c r="J147" i="1"/>
  <c r="J155" i="1"/>
  <c r="M160" i="1"/>
  <c r="J171" i="1"/>
  <c r="J173" i="1"/>
  <c r="L173" i="1"/>
  <c r="J175" i="1"/>
  <c r="J179" i="1"/>
  <c r="J182" i="1"/>
  <c r="J183" i="1"/>
  <c r="J184" i="1"/>
  <c r="J185" i="1"/>
  <c r="L186" i="1"/>
  <c r="J201" i="1"/>
  <c r="J206" i="1"/>
  <c r="N206" i="1"/>
  <c r="J213" i="1"/>
  <c r="L213" i="1"/>
  <c r="L221" i="1"/>
  <c r="J223" i="1"/>
  <c r="J238" i="1"/>
  <c r="L238" i="1"/>
  <c r="J245" i="1"/>
  <c r="J246" i="1"/>
  <c r="J247" i="1"/>
  <c r="J248" i="1"/>
  <c r="J249" i="1"/>
  <c r="J250" i="1"/>
  <c r="J251" i="1"/>
  <c r="J279" i="1"/>
  <c r="L279" i="1"/>
  <c r="J287" i="1"/>
  <c r="J288" i="1"/>
  <c r="J289" i="1"/>
  <c r="J290" i="1"/>
  <c r="M291" i="1"/>
  <c r="J306" i="1"/>
  <c r="J313" i="1"/>
  <c r="L313" i="1"/>
  <c r="J323" i="1"/>
  <c r="L323" i="1"/>
  <c r="J331" i="1"/>
  <c r="J332" i="1"/>
  <c r="M332" i="1"/>
  <c r="M333" i="1"/>
  <c r="N347" i="1"/>
  <c r="L365" i="1"/>
  <c r="P365" i="1" s="1"/>
  <c r="L380" i="1"/>
  <c r="P380" i="1" s="1"/>
  <c r="J405" i="1"/>
  <c r="N405" i="1"/>
  <c r="L525" i="1"/>
  <c r="P525" i="1" s="1"/>
  <c r="J608" i="1"/>
  <c r="N608" i="1"/>
  <c r="J613" i="1"/>
  <c r="L613" i="1"/>
  <c r="P613" i="1" s="1"/>
  <c r="L741" i="1"/>
  <c r="P741" i="1" s="1"/>
  <c r="C732" i="1"/>
  <c r="L732" i="1" s="1"/>
  <c r="P732" i="1" s="1"/>
  <c r="L56" i="1"/>
  <c r="L61" i="1"/>
  <c r="J71" i="1"/>
  <c r="L71" i="1"/>
  <c r="J74" i="1"/>
  <c r="N74" i="1"/>
  <c r="L79" i="1"/>
  <c r="N108" i="1"/>
  <c r="N111" i="1"/>
  <c r="N123" i="1"/>
  <c r="L139" i="1"/>
  <c r="L147" i="1"/>
  <c r="N149" i="1"/>
  <c r="L155" i="1"/>
  <c r="K162" i="1"/>
  <c r="K160" i="1" s="1"/>
  <c r="K159" i="1" s="1"/>
  <c r="J170" i="1"/>
  <c r="K196" i="1"/>
  <c r="K195" i="1" s="1"/>
  <c r="K194" i="1" s="1"/>
  <c r="K207" i="1"/>
  <c r="K206" i="1" s="1"/>
  <c r="K205" i="1" s="1"/>
  <c r="N223" i="1"/>
  <c r="J235" i="1"/>
  <c r="L235" i="1"/>
  <c r="C233" i="1"/>
  <c r="M239" i="1"/>
  <c r="K242" i="1"/>
  <c r="L264" i="1"/>
  <c r="M270" i="1"/>
  <c r="M274" i="1"/>
  <c r="N279" i="1"/>
  <c r="N283" i="1"/>
  <c r="N291" i="1"/>
  <c r="L303" i="1"/>
  <c r="L307" i="1"/>
  <c r="L316" i="1"/>
  <c r="N320" i="1"/>
  <c r="L333" i="1"/>
  <c r="P333" i="1" s="1"/>
  <c r="N336" i="1"/>
  <c r="K357" i="1"/>
  <c r="N368" i="1"/>
  <c r="K381" i="1"/>
  <c r="M381" i="1"/>
  <c r="N386" i="1"/>
  <c r="L424" i="1"/>
  <c r="P424" i="1" s="1"/>
  <c r="L461" i="1"/>
  <c r="L466" i="1"/>
  <c r="P466" i="1" s="1"/>
  <c r="J481" i="1"/>
  <c r="L487" i="1"/>
  <c r="P487" i="1" s="1"/>
  <c r="L529" i="1"/>
  <c r="P529" i="1" s="1"/>
  <c r="M537" i="1"/>
  <c r="J597" i="1"/>
  <c r="M598" i="1"/>
  <c r="L608" i="1"/>
  <c r="P608" i="1" s="1"/>
  <c r="M832" i="1"/>
  <c r="K832" i="1"/>
  <c r="M35" i="1"/>
  <c r="N37" i="1"/>
  <c r="N56" i="1"/>
  <c r="M56" i="1"/>
  <c r="J58" i="1"/>
  <c r="K59" i="1"/>
  <c r="N61" i="1"/>
  <c r="J64" i="1"/>
  <c r="L64" i="1"/>
  <c r="M76" i="1"/>
  <c r="N82" i="1"/>
  <c r="L88" i="1"/>
  <c r="L98" i="1"/>
  <c r="N112" i="1"/>
  <c r="M118" i="1"/>
  <c r="J122" i="1"/>
  <c r="K136" i="1"/>
  <c r="N145" i="1"/>
  <c r="N168" i="1"/>
  <c r="L170" i="1"/>
  <c r="N173" i="1"/>
  <c r="J176" i="1"/>
  <c r="N187" i="1"/>
  <c r="J193" i="1"/>
  <c r="O193" i="1" s="1"/>
  <c r="O194" i="1" s="1"/>
  <c r="K193" i="1"/>
  <c r="K190" i="1" s="1"/>
  <c r="K189" i="1" s="1"/>
  <c r="K202" i="1"/>
  <c r="K201" i="1" s="1"/>
  <c r="L207" i="1"/>
  <c r="J218" i="1"/>
  <c r="M228" i="1"/>
  <c r="N235" i="1"/>
  <c r="J239" i="1"/>
  <c r="L239" i="1"/>
  <c r="L256" i="1"/>
  <c r="M271" i="1"/>
  <c r="N277" i="1"/>
  <c r="M280" i="1"/>
  <c r="M292" i="1"/>
  <c r="N295" i="1"/>
  <c r="M304" i="1"/>
  <c r="N316" i="1"/>
  <c r="L334" i="1"/>
  <c r="P334" i="1" s="1"/>
  <c r="L348" i="1"/>
  <c r="P348" i="1" s="1"/>
  <c r="L350" i="1"/>
  <c r="P350" i="1" s="1"/>
  <c r="L366" i="1"/>
  <c r="P366" i="1" s="1"/>
  <c r="L369" i="1"/>
  <c r="P369" i="1" s="1"/>
  <c r="N369" i="1"/>
  <c r="L396" i="1"/>
  <c r="P396" i="1" s="1"/>
  <c r="N396" i="1"/>
  <c r="M454" i="1"/>
  <c r="K454" i="1"/>
  <c r="L463" i="1"/>
  <c r="P463" i="1" s="1"/>
  <c r="D462" i="1"/>
  <c r="J462" i="1" s="1"/>
  <c r="N463" i="1"/>
  <c r="N471" i="1"/>
  <c r="C476" i="1"/>
  <c r="L476" i="1" s="1"/>
  <c r="P476" i="1" s="1"/>
  <c r="L516" i="1"/>
  <c r="P516" i="1" s="1"/>
  <c r="K517" i="1"/>
  <c r="M517" i="1"/>
  <c r="M587" i="1"/>
  <c r="K588" i="1"/>
  <c r="K587" i="1" s="1"/>
  <c r="K586" i="1" s="1"/>
  <c r="M588" i="1"/>
  <c r="L610" i="1"/>
  <c r="P610" i="1" s="1"/>
  <c r="C607" i="1"/>
  <c r="M610" i="1"/>
  <c r="J805" i="1"/>
  <c r="N805" i="1"/>
  <c r="M836" i="1"/>
  <c r="K836" i="1"/>
  <c r="M379" i="1"/>
  <c r="M382" i="1"/>
  <c r="N385" i="1"/>
  <c r="J390" i="1"/>
  <c r="K390" i="1"/>
  <c r="M391" i="1"/>
  <c r="N393" i="1"/>
  <c r="J395" i="1"/>
  <c r="K395" i="1"/>
  <c r="K394" i="1" s="1"/>
  <c r="K393" i="1" s="1"/>
  <c r="M410" i="1"/>
  <c r="M414" i="1"/>
  <c r="N423" i="1"/>
  <c r="J436" i="1"/>
  <c r="C444" i="1"/>
  <c r="M444" i="1"/>
  <c r="M451" i="1"/>
  <c r="J460" i="1"/>
  <c r="L465" i="1"/>
  <c r="P465" i="1" s="1"/>
  <c r="N478" i="1"/>
  <c r="M488" i="1"/>
  <c r="N499" i="1"/>
  <c r="J506" i="1"/>
  <c r="J507" i="1"/>
  <c r="N519" i="1"/>
  <c r="K530" i="1"/>
  <c r="K529" i="1" s="1"/>
  <c r="K560" i="1"/>
  <c r="K557" i="1" s="1"/>
  <c r="K556" i="1" s="1"/>
  <c r="K555" i="1" s="1"/>
  <c r="K554" i="1" s="1"/>
  <c r="K553" i="1" s="1"/>
  <c r="M565" i="1"/>
  <c r="M567" i="1"/>
  <c r="M580" i="1"/>
  <c r="J590" i="1"/>
  <c r="J593" i="1"/>
  <c r="N593" i="1"/>
  <c r="J596" i="1"/>
  <c r="K600" i="1"/>
  <c r="M608" i="1"/>
  <c r="M612" i="1"/>
  <c r="M673" i="1"/>
  <c r="K673" i="1"/>
  <c r="M740" i="1"/>
  <c r="K740" i="1"/>
  <c r="M741" i="1"/>
  <c r="N823" i="1"/>
  <c r="K824" i="1"/>
  <c r="K823" i="1" s="1"/>
  <c r="N848" i="1"/>
  <c r="L381" i="1"/>
  <c r="P381" i="1" s="1"/>
  <c r="J399" i="1"/>
  <c r="J416" i="1"/>
  <c r="L416" i="1"/>
  <c r="P416" i="1" s="1"/>
  <c r="N420" i="1"/>
  <c r="M422" i="1"/>
  <c r="J439" i="1"/>
  <c r="L439" i="1"/>
  <c r="N453" i="1"/>
  <c r="J458" i="1"/>
  <c r="N458" i="1"/>
  <c r="M472" i="1"/>
  <c r="J474" i="1"/>
  <c r="L474" i="1"/>
  <c r="P474" i="1" s="1"/>
  <c r="J476" i="1"/>
  <c r="J494" i="1"/>
  <c r="L498" i="1"/>
  <c r="P498" i="1" s="1"/>
  <c r="J500" i="1"/>
  <c r="J532" i="1"/>
  <c r="L548" i="1"/>
  <c r="P548" i="1" s="1"/>
  <c r="L564" i="1"/>
  <c r="P564" i="1" s="1"/>
  <c r="M564" i="1"/>
  <c r="J598" i="1"/>
  <c r="M624" i="1"/>
  <c r="M648" i="1"/>
  <c r="K648" i="1"/>
  <c r="K646" i="1" s="1"/>
  <c r="K645" i="1" s="1"/>
  <c r="K644" i="1" s="1"/>
  <c r="K643" i="1" s="1"/>
  <c r="K642" i="1" s="1"/>
  <c r="M664" i="1"/>
  <c r="K664" i="1"/>
  <c r="K663" i="1" s="1"/>
  <c r="K662" i="1" s="1"/>
  <c r="K656" i="1" s="1"/>
  <c r="K655" i="1" s="1"/>
  <c r="K654" i="1" s="1"/>
  <c r="M696" i="1"/>
  <c r="K696" i="1"/>
  <c r="K695" i="1" s="1"/>
  <c r="K694" i="1" s="1"/>
  <c r="L707" i="1"/>
  <c r="P707" i="1" s="1"/>
  <c r="C706" i="1"/>
  <c r="M707" i="1"/>
  <c r="L368" i="1"/>
  <c r="P368" i="1" s="1"/>
  <c r="J391" i="1"/>
  <c r="K397" i="1"/>
  <c r="N399" i="1"/>
  <c r="L407" i="1"/>
  <c r="P407" i="1" s="1"/>
  <c r="N422" i="1"/>
  <c r="J426" i="1"/>
  <c r="K435" i="1"/>
  <c r="C440" i="1"/>
  <c r="J441" i="1"/>
  <c r="K441" i="1"/>
  <c r="J443" i="1"/>
  <c r="L443" i="1"/>
  <c r="P443" i="1" s="1"/>
  <c r="M445" i="1"/>
  <c r="K448" i="1"/>
  <c r="J451" i="1"/>
  <c r="J455" i="1"/>
  <c r="L455" i="1"/>
  <c r="P455" i="1" s="1"/>
  <c r="K459" i="1"/>
  <c r="M464" i="1"/>
  <c r="N467" i="1"/>
  <c r="J470" i="1"/>
  <c r="L470" i="1"/>
  <c r="P470" i="1" s="1"/>
  <c r="J472" i="1"/>
  <c r="K472" i="1"/>
  <c r="J480" i="1"/>
  <c r="K480" i="1"/>
  <c r="K479" i="1" s="1"/>
  <c r="K476" i="1" s="1"/>
  <c r="J484" i="1"/>
  <c r="L484" i="1"/>
  <c r="P484" i="1" s="1"/>
  <c r="K504" i="1"/>
  <c r="K503" i="1" s="1"/>
  <c r="K502" i="1" s="1"/>
  <c r="J511" i="1"/>
  <c r="K515" i="1"/>
  <c r="K512" i="1" s="1"/>
  <c r="K511" i="1" s="1"/>
  <c r="K510" i="1" s="1"/>
  <c r="K509" i="1" s="1"/>
  <c r="K508" i="1" s="1"/>
  <c r="M524" i="1"/>
  <c r="L532" i="1"/>
  <c r="P532" i="1" s="1"/>
  <c r="M538" i="1"/>
  <c r="K564" i="1"/>
  <c r="M566" i="1"/>
  <c r="N584" i="1"/>
  <c r="J595" i="1"/>
  <c r="K595" i="1"/>
  <c r="K594" i="1" s="1"/>
  <c r="K593" i="1" s="1"/>
  <c r="K599" i="1"/>
  <c r="J602" i="1"/>
  <c r="L602" i="1"/>
  <c r="P602" i="1" s="1"/>
  <c r="J609" i="1"/>
  <c r="K609" i="1"/>
  <c r="K608" i="1" s="1"/>
  <c r="J611" i="1"/>
  <c r="K611" i="1"/>
  <c r="K610" i="1" s="1"/>
  <c r="M616" i="1"/>
  <c r="J681" i="1"/>
  <c r="N681" i="1"/>
  <c r="L681" i="1"/>
  <c r="P681" i="1" s="1"/>
  <c r="N698" i="1"/>
  <c r="L698" i="1"/>
  <c r="P698" i="1" s="1"/>
  <c r="L709" i="1"/>
  <c r="P709" i="1" s="1"/>
  <c r="N709" i="1"/>
  <c r="J800" i="1"/>
  <c r="N800" i="1"/>
  <c r="L800" i="1"/>
  <c r="P800" i="1" s="1"/>
  <c r="K846" i="1"/>
  <c r="I845" i="1"/>
  <c r="M845" i="1" s="1"/>
  <c r="M846" i="1"/>
  <c r="L379" i="1"/>
  <c r="P379" i="1" s="1"/>
  <c r="L382" i="1"/>
  <c r="P382" i="1" s="1"/>
  <c r="M385" i="1"/>
  <c r="M395" i="1"/>
  <c r="N397" i="1"/>
  <c r="J400" i="1"/>
  <c r="L400" i="1"/>
  <c r="P400" i="1" s="1"/>
  <c r="L410" i="1"/>
  <c r="P410" i="1" s="1"/>
  <c r="J412" i="1"/>
  <c r="M423" i="1"/>
  <c r="J433" i="1"/>
  <c r="C436" i="1"/>
  <c r="O461" i="1" s="1"/>
  <c r="J437" i="1"/>
  <c r="J440" i="1"/>
  <c r="N445" i="1"/>
  <c r="K445" i="1"/>
  <c r="J449" i="1"/>
  <c r="L451" i="1"/>
  <c r="P451" i="1" s="1"/>
  <c r="J456" i="1"/>
  <c r="L456" i="1"/>
  <c r="P456" i="1" s="1"/>
  <c r="M460" i="1"/>
  <c r="N464" i="1"/>
  <c r="H468" i="1"/>
  <c r="M470" i="1"/>
  <c r="E468" i="1"/>
  <c r="N472" i="1"/>
  <c r="J477" i="1"/>
  <c r="L480" i="1"/>
  <c r="P480" i="1" s="1"/>
  <c r="M484" i="1"/>
  <c r="N486" i="1"/>
  <c r="L488" i="1"/>
  <c r="P488" i="1" s="1"/>
  <c r="N495" i="1"/>
  <c r="J497" i="1"/>
  <c r="K497" i="1"/>
  <c r="J510" i="1"/>
  <c r="J513" i="1"/>
  <c r="L515" i="1"/>
  <c r="P515" i="1" s="1"/>
  <c r="J518" i="1"/>
  <c r="N524" i="1"/>
  <c r="J530" i="1"/>
  <c r="L530" i="1"/>
  <c r="P530" i="1" s="1"/>
  <c r="J533" i="1"/>
  <c r="N538" i="1"/>
  <c r="L550" i="1"/>
  <c r="P550" i="1" s="1"/>
  <c r="N564" i="1"/>
  <c r="N585" i="1"/>
  <c r="M593" i="1"/>
  <c r="L609" i="1"/>
  <c r="P609" i="1" s="1"/>
  <c r="J626" i="1"/>
  <c r="N626" i="1"/>
  <c r="L626" i="1"/>
  <c r="P626" i="1" s="1"/>
  <c r="N640" i="1"/>
  <c r="M738" i="1"/>
  <c r="K738" i="1"/>
  <c r="K737" i="1" s="1"/>
  <c r="L803" i="1"/>
  <c r="P803" i="1" s="1"/>
  <c r="L823" i="1"/>
  <c r="P823" i="1" s="1"/>
  <c r="C822" i="1"/>
  <c r="J838" i="1"/>
  <c r="N838" i="1"/>
  <c r="L838" i="1"/>
  <c r="P838" i="1" s="1"/>
  <c r="L858" i="1"/>
  <c r="P858" i="1" s="1"/>
  <c r="C857" i="1"/>
  <c r="N615" i="1"/>
  <c r="K619" i="1"/>
  <c r="K618" i="1" s="1"/>
  <c r="N623" i="1"/>
  <c r="N625" i="1"/>
  <c r="L627" i="1"/>
  <c r="P627" i="1" s="1"/>
  <c r="L629" i="1"/>
  <c r="P629" i="1" s="1"/>
  <c r="M639" i="1"/>
  <c r="L647" i="1"/>
  <c r="P647" i="1" s="1"/>
  <c r="M649" i="1"/>
  <c r="L660" i="1"/>
  <c r="P660" i="1" s="1"/>
  <c r="L665" i="1"/>
  <c r="P665" i="1" s="1"/>
  <c r="J679" i="1"/>
  <c r="J680" i="1"/>
  <c r="L685" i="1"/>
  <c r="P685" i="1" s="1"/>
  <c r="J694" i="1"/>
  <c r="M697" i="1"/>
  <c r="N708" i="1"/>
  <c r="N710" i="1"/>
  <c r="L728" i="1"/>
  <c r="P728" i="1" s="1"/>
  <c r="L735" i="1"/>
  <c r="P735" i="1" s="1"/>
  <c r="J737" i="1"/>
  <c r="M739" i="1"/>
  <c r="F746" i="1"/>
  <c r="L748" i="1"/>
  <c r="P748" i="1" s="1"/>
  <c r="C778" i="1"/>
  <c r="N778" i="1" s="1"/>
  <c r="M778" i="1"/>
  <c r="N788" i="1"/>
  <c r="L797" i="1"/>
  <c r="P797" i="1" s="1"/>
  <c r="N799" i="1"/>
  <c r="N802" i="1"/>
  <c r="L805" i="1"/>
  <c r="P805" i="1" s="1"/>
  <c r="N810" i="1"/>
  <c r="J825" i="1"/>
  <c r="J827" i="1"/>
  <c r="N830" i="1"/>
  <c r="K830" i="1"/>
  <c r="K835" i="1"/>
  <c r="M848" i="1"/>
  <c r="M850" i="1"/>
  <c r="J858" i="1"/>
  <c r="M860" i="1"/>
  <c r="J868" i="1"/>
  <c r="D886" i="1"/>
  <c r="J624" i="1"/>
  <c r="J628" i="1"/>
  <c r="N634" i="1"/>
  <c r="M651" i="1"/>
  <c r="J673" i="1"/>
  <c r="J675" i="1"/>
  <c r="N675" i="1"/>
  <c r="J686" i="1"/>
  <c r="J704" i="1"/>
  <c r="J707" i="1"/>
  <c r="L711" i="1"/>
  <c r="P711" i="1" s="1"/>
  <c r="J733" i="1"/>
  <c r="N733" i="1"/>
  <c r="L736" i="1"/>
  <c r="P736" i="1" s="1"/>
  <c r="M745" i="1"/>
  <c r="J763" i="1"/>
  <c r="L763" i="1"/>
  <c r="P763" i="1" s="1"/>
  <c r="M780" i="1"/>
  <c r="J798" i="1"/>
  <c r="L798" i="1"/>
  <c r="P798" i="1" s="1"/>
  <c r="J811" i="1"/>
  <c r="J846" i="1"/>
  <c r="L846" i="1"/>
  <c r="P846" i="1" s="1"/>
  <c r="J851" i="1"/>
  <c r="M852" i="1"/>
  <c r="J856" i="1"/>
  <c r="M857" i="1"/>
  <c r="J862" i="1"/>
  <c r="J863" i="1"/>
  <c r="J864" i="1"/>
  <c r="J865" i="1"/>
  <c r="M866" i="1"/>
  <c r="M614" i="1"/>
  <c r="M617" i="1"/>
  <c r="N620" i="1"/>
  <c r="K621" i="1"/>
  <c r="K620" i="1" s="1"/>
  <c r="L628" i="1"/>
  <c r="P628" i="1" s="1"/>
  <c r="K635" i="1"/>
  <c r="L648" i="1"/>
  <c r="P648" i="1" s="1"/>
  <c r="N651" i="1"/>
  <c r="J659" i="1"/>
  <c r="L659" i="1"/>
  <c r="P659" i="1" s="1"/>
  <c r="J661" i="1"/>
  <c r="L661" i="1"/>
  <c r="P661" i="1" s="1"/>
  <c r="L664" i="1"/>
  <c r="P664" i="1" s="1"/>
  <c r="J670" i="1"/>
  <c r="L673" i="1"/>
  <c r="P673" i="1" s="1"/>
  <c r="N676" i="1"/>
  <c r="L684" i="1"/>
  <c r="P684" i="1" s="1"/>
  <c r="J687" i="1"/>
  <c r="L696" i="1"/>
  <c r="P696" i="1" s="1"/>
  <c r="N707" i="1"/>
  <c r="J712" i="1"/>
  <c r="L712" i="1"/>
  <c r="P712" i="1" s="1"/>
  <c r="L718" i="1"/>
  <c r="P718" i="1" s="1"/>
  <c r="J730" i="1"/>
  <c r="J745" i="1"/>
  <c r="N745" i="1"/>
  <c r="N749" i="1"/>
  <c r="J758" i="1"/>
  <c r="C760" i="1"/>
  <c r="N763" i="1"/>
  <c r="J780" i="1"/>
  <c r="N780" i="1"/>
  <c r="L795" i="1"/>
  <c r="P795" i="1" s="1"/>
  <c r="N798" i="1"/>
  <c r="L801" i="1"/>
  <c r="P801" i="1" s="1"/>
  <c r="H794" i="1"/>
  <c r="J804" i="1"/>
  <c r="L804" i="1"/>
  <c r="P804" i="1" s="1"/>
  <c r="J808" i="1"/>
  <c r="M809" i="1"/>
  <c r="L816" i="1"/>
  <c r="P816" i="1" s="1"/>
  <c r="J826" i="1"/>
  <c r="K826" i="1"/>
  <c r="M828" i="1"/>
  <c r="K833" i="1"/>
  <c r="J842" i="1"/>
  <c r="J843" i="1"/>
  <c r="J852" i="1"/>
  <c r="J857" i="1"/>
  <c r="J859" i="1"/>
  <c r="L859" i="1"/>
  <c r="P859" i="1" s="1"/>
  <c r="J866" i="1"/>
  <c r="J869" i="1"/>
  <c r="L869" i="1"/>
  <c r="L618" i="1"/>
  <c r="P618" i="1" s="1"/>
  <c r="L622" i="1"/>
  <c r="P622" i="1" s="1"/>
  <c r="K636" i="1"/>
  <c r="J644" i="1"/>
  <c r="M657" i="1"/>
  <c r="M659" i="1"/>
  <c r="M661" i="1"/>
  <c r="K671" i="1"/>
  <c r="K670" i="1" s="1"/>
  <c r="M688" i="1"/>
  <c r="K708" i="1"/>
  <c r="K707" i="1" s="1"/>
  <c r="K706" i="1" s="1"/>
  <c r="K710" i="1"/>
  <c r="L720" i="1"/>
  <c r="P720" i="1" s="1"/>
  <c r="N738" i="1"/>
  <c r="N740" i="1"/>
  <c r="M747" i="1"/>
  <c r="M749" i="1"/>
  <c r="M761" i="1"/>
  <c r="M770" i="1"/>
  <c r="J781" i="1"/>
  <c r="L781" i="1"/>
  <c r="P781" i="1" s="1"/>
  <c r="L788" i="1"/>
  <c r="P788" i="1" s="1"/>
  <c r="C793" i="1"/>
  <c r="F794" i="1"/>
  <c r="F793" i="1" s="1"/>
  <c r="F790" i="1" s="1"/>
  <c r="N804" i="1"/>
  <c r="J806" i="1"/>
  <c r="K806" i="1"/>
  <c r="N809" i="1"/>
  <c r="L811" i="1"/>
  <c r="P811" i="1" s="1"/>
  <c r="M817" i="1"/>
  <c r="J824" i="1"/>
  <c r="L829" i="1"/>
  <c r="P829" i="1" s="1"/>
  <c r="N833" i="1"/>
  <c r="M837" i="1"/>
  <c r="J844" i="1"/>
  <c r="J847" i="1"/>
  <c r="L847" i="1"/>
  <c r="P847" i="1" s="1"/>
  <c r="N852" i="1"/>
  <c r="N857" i="1"/>
  <c r="J867" i="1"/>
  <c r="L867" i="1"/>
  <c r="N869" i="1"/>
  <c r="N622" i="1"/>
  <c r="N628" i="1"/>
  <c r="K637" i="1"/>
  <c r="N659" i="1"/>
  <c r="N661" i="1"/>
  <c r="N670" i="1"/>
  <c r="L672" i="1"/>
  <c r="P672" i="1" s="1"/>
  <c r="N673" i="1"/>
  <c r="L682" i="1"/>
  <c r="P682" i="1" s="1"/>
  <c r="N706" i="1"/>
  <c r="N717" i="1"/>
  <c r="N730" i="1"/>
  <c r="J761" i="1"/>
  <c r="N781" i="1"/>
  <c r="M788" i="1"/>
  <c r="L802" i="1"/>
  <c r="P802" i="1" s="1"/>
  <c r="J810" i="1"/>
  <c r="N813" i="1"/>
  <c r="L814" i="1"/>
  <c r="P814" i="1" s="1"/>
  <c r="L817" i="1"/>
  <c r="N817" i="1"/>
  <c r="N824" i="1"/>
  <c r="N826" i="1"/>
  <c r="M830" i="1"/>
  <c r="K834" i="1"/>
  <c r="J837" i="1"/>
  <c r="N844" i="1"/>
  <c r="M847" i="1"/>
  <c r="J853" i="1"/>
  <c r="L853" i="1"/>
  <c r="P853" i="1" s="1"/>
  <c r="J860" i="1"/>
  <c r="L860" i="1"/>
  <c r="P860" i="1" s="1"/>
  <c r="M867" i="1"/>
  <c r="J871" i="1"/>
  <c r="G901" i="1" s="1"/>
  <c r="G910" i="1" s="1"/>
  <c r="D880" i="1"/>
  <c r="L32" i="1"/>
  <c r="C25" i="1"/>
  <c r="M32" i="1"/>
  <c r="K33" i="1"/>
  <c r="K88" i="1"/>
  <c r="K87" i="1" s="1"/>
  <c r="K98" i="1"/>
  <c r="K97" i="1" s="1"/>
  <c r="C42" i="1"/>
  <c r="L43" i="1"/>
  <c r="L115" i="1"/>
  <c r="M115" i="1"/>
  <c r="L178" i="1"/>
  <c r="K178" i="1"/>
  <c r="N178" i="1"/>
  <c r="K71" i="1"/>
  <c r="K70" i="1" s="1"/>
  <c r="K69" i="1" s="1"/>
  <c r="K68" i="1" s="1"/>
  <c r="K67" i="1" s="1"/>
  <c r="C19" i="1"/>
  <c r="M19" i="1" s="1"/>
  <c r="L22" i="1"/>
  <c r="J17" i="1"/>
  <c r="J26" i="1"/>
  <c r="J27" i="1"/>
  <c r="K28" i="1"/>
  <c r="J37" i="1"/>
  <c r="L41" i="1"/>
  <c r="L44" i="1"/>
  <c r="D16" i="1"/>
  <c r="L18" i="1"/>
  <c r="M21" i="1"/>
  <c r="M30" i="1"/>
  <c r="N31" i="1"/>
  <c r="N32" i="1"/>
  <c r="N33" i="1"/>
  <c r="J35" i="1"/>
  <c r="J36" i="1"/>
  <c r="M41" i="1"/>
  <c r="N45" i="1"/>
  <c r="M53" i="1"/>
  <c r="N54" i="1"/>
  <c r="J56" i="1"/>
  <c r="L57" i="1"/>
  <c r="M58" i="1"/>
  <c r="J62" i="1"/>
  <c r="C69" i="1"/>
  <c r="J72" i="1"/>
  <c r="L74" i="1"/>
  <c r="M75" i="1"/>
  <c r="N78" i="1"/>
  <c r="N79" i="1"/>
  <c r="L91" i="1"/>
  <c r="M92" i="1"/>
  <c r="N93" i="1"/>
  <c r="N94" i="1"/>
  <c r="N95" i="1"/>
  <c r="L108" i="1"/>
  <c r="L109" i="1"/>
  <c r="L111" i="1"/>
  <c r="J118" i="1"/>
  <c r="C132" i="1"/>
  <c r="J134" i="1"/>
  <c r="L136" i="1"/>
  <c r="J138" i="1"/>
  <c r="M149" i="1"/>
  <c r="C152" i="1"/>
  <c r="M152" i="1" s="1"/>
  <c r="J154" i="1"/>
  <c r="J159" i="1"/>
  <c r="N161" i="1"/>
  <c r="C164" i="1"/>
  <c r="M164" i="1" s="1"/>
  <c r="L166" i="1"/>
  <c r="M166" i="1"/>
  <c r="M178" i="1"/>
  <c r="N180" i="1"/>
  <c r="L180" i="1"/>
  <c r="J180" i="1"/>
  <c r="N186" i="1"/>
  <c r="M187" i="1"/>
  <c r="K187" i="1"/>
  <c r="J189" i="1"/>
  <c r="L191" i="1"/>
  <c r="M203" i="1"/>
  <c r="J209" i="1"/>
  <c r="J214" i="1"/>
  <c r="J221" i="1"/>
  <c r="C226" i="1"/>
  <c r="M226" i="1" s="1"/>
  <c r="N227" i="1"/>
  <c r="L227" i="1"/>
  <c r="M227" i="1"/>
  <c r="J300" i="1"/>
  <c r="L21" i="1"/>
  <c r="K29" i="1"/>
  <c r="K38" i="1"/>
  <c r="K36" i="1" s="1"/>
  <c r="L58" i="1"/>
  <c r="M18" i="1"/>
  <c r="N21" i="1"/>
  <c r="N30" i="1"/>
  <c r="N41" i="1"/>
  <c r="N43" i="1"/>
  <c r="N44" i="1"/>
  <c r="N53" i="1"/>
  <c r="M57" i="1"/>
  <c r="J59" i="1"/>
  <c r="L63" i="1"/>
  <c r="L73" i="1"/>
  <c r="M74" i="1"/>
  <c r="N75" i="1"/>
  <c r="N76" i="1"/>
  <c r="N77" i="1"/>
  <c r="L90" i="1"/>
  <c r="M91" i="1"/>
  <c r="N92" i="1"/>
  <c r="L100" i="1"/>
  <c r="J105" i="1"/>
  <c r="J108" i="1"/>
  <c r="N109" i="1"/>
  <c r="N115" i="1"/>
  <c r="J115" i="1"/>
  <c r="C124" i="1"/>
  <c r="L124" i="1" s="1"/>
  <c r="J143" i="1"/>
  <c r="J146" i="1"/>
  <c r="M150" i="1"/>
  <c r="K150" i="1"/>
  <c r="K146" i="1" s="1"/>
  <c r="K145" i="1" s="1"/>
  <c r="N152" i="1"/>
  <c r="J152" i="1"/>
  <c r="N162" i="1"/>
  <c r="L162" i="1"/>
  <c r="J162" i="1"/>
  <c r="J164" i="1"/>
  <c r="J166" i="1"/>
  <c r="J169" i="1"/>
  <c r="L176" i="1"/>
  <c r="K176" i="1"/>
  <c r="K180" i="1"/>
  <c r="C185" i="1"/>
  <c r="J187" i="1"/>
  <c r="N201" i="1"/>
  <c r="M201" i="1"/>
  <c r="M225" i="1"/>
  <c r="K225" i="1"/>
  <c r="K224" i="1" s="1"/>
  <c r="K223" i="1" s="1"/>
  <c r="J45" i="1"/>
  <c r="J78" i="1"/>
  <c r="J79" i="1"/>
  <c r="J93" i="1"/>
  <c r="J94" i="1"/>
  <c r="J95" i="1"/>
  <c r="J117" i="1"/>
  <c r="J124" i="1"/>
  <c r="N135" i="1"/>
  <c r="L135" i="1"/>
  <c r="J135" i="1"/>
  <c r="J137" i="1"/>
  <c r="J145" i="1"/>
  <c r="J150" i="1"/>
  <c r="J168" i="1"/>
  <c r="J181" i="1"/>
  <c r="M190" i="1"/>
  <c r="C210" i="1"/>
  <c r="L211" i="1"/>
  <c r="M211" i="1"/>
  <c r="J229" i="1"/>
  <c r="N236" i="1"/>
  <c r="L236" i="1"/>
  <c r="J236" i="1"/>
  <c r="J75" i="1"/>
  <c r="N107" i="1"/>
  <c r="J107" i="1"/>
  <c r="K112" i="1"/>
  <c r="N114" i="1"/>
  <c r="L114" i="1"/>
  <c r="J114" i="1"/>
  <c r="N126" i="1"/>
  <c r="L126" i="1"/>
  <c r="J126" i="1"/>
  <c r="J128" i="1"/>
  <c r="J131" i="1"/>
  <c r="J141" i="1"/>
  <c r="N150" i="1"/>
  <c r="M153" i="1"/>
  <c r="M158" i="1"/>
  <c r="J160" i="1"/>
  <c r="M165" i="1"/>
  <c r="J167" i="1"/>
  <c r="M177" i="1"/>
  <c r="K177" i="1"/>
  <c r="L179" i="1"/>
  <c r="K179" i="1"/>
  <c r="M179" i="1"/>
  <c r="N188" i="1"/>
  <c r="L188" i="1"/>
  <c r="J188" i="1"/>
  <c r="N190" i="1"/>
  <c r="J190" i="1"/>
  <c r="J205" i="1"/>
  <c r="J211" i="1"/>
  <c r="J216" i="1"/>
  <c r="M243" i="1"/>
  <c r="K243" i="1"/>
  <c r="K240" i="1" s="1"/>
  <c r="K239" i="1" s="1"/>
  <c r="C290" i="1"/>
  <c r="M290" i="1" s="1"/>
  <c r="L297" i="1"/>
  <c r="N297" i="1"/>
  <c r="J53" i="1"/>
  <c r="J92" i="1"/>
  <c r="C106" i="1"/>
  <c r="N106" i="1" s="1"/>
  <c r="K114" i="1"/>
  <c r="L116" i="1"/>
  <c r="L117" i="1"/>
  <c r="J119" i="1"/>
  <c r="K126" i="1"/>
  <c r="K125" i="1" s="1"/>
  <c r="K124" i="1" s="1"/>
  <c r="J133" i="1"/>
  <c r="J136" i="1"/>
  <c r="L137" i="1"/>
  <c r="J142" i="1"/>
  <c r="J144" i="1"/>
  <c r="L145" i="1"/>
  <c r="N151" i="1"/>
  <c r="L151" i="1"/>
  <c r="J151" i="1"/>
  <c r="N153" i="1"/>
  <c r="J153" i="1"/>
  <c r="N160" i="1"/>
  <c r="M161" i="1"/>
  <c r="K161" i="1"/>
  <c r="J163" i="1"/>
  <c r="N165" i="1"/>
  <c r="J165" i="1"/>
  <c r="L168" i="1"/>
  <c r="L175" i="1"/>
  <c r="K175" i="1"/>
  <c r="J177" i="1"/>
  <c r="K188" i="1"/>
  <c r="C194" i="1"/>
  <c r="L195" i="1"/>
  <c r="M195" i="1"/>
  <c r="K200" i="1"/>
  <c r="K199" i="1" s="1"/>
  <c r="K198" i="1" s="1"/>
  <c r="L219" i="1"/>
  <c r="N219" i="1"/>
  <c r="J219" i="1"/>
  <c r="J243" i="1"/>
  <c r="J255" i="1"/>
  <c r="N282" i="1"/>
  <c r="J282" i="1"/>
  <c r="N338" i="1"/>
  <c r="L338" i="1"/>
  <c r="P338" i="1" s="1"/>
  <c r="C337" i="1"/>
  <c r="M338" i="1"/>
  <c r="J30" i="1"/>
  <c r="L59" i="1"/>
  <c r="I16" i="1"/>
  <c r="J106" i="1"/>
  <c r="M113" i="1"/>
  <c r="K113" i="1"/>
  <c r="J116" i="1"/>
  <c r="M125" i="1"/>
  <c r="N133" i="1"/>
  <c r="M134" i="1"/>
  <c r="K134" i="1"/>
  <c r="K133" i="1" s="1"/>
  <c r="K132" i="1" s="1"/>
  <c r="K131" i="1" s="1"/>
  <c r="K130" i="1" s="1"/>
  <c r="K129" i="1" s="1"/>
  <c r="K151" i="1"/>
  <c r="K153" i="1"/>
  <c r="C159" i="1"/>
  <c r="M159" i="1" s="1"/>
  <c r="J161" i="1"/>
  <c r="L167" i="1"/>
  <c r="N179" i="1"/>
  <c r="C189" i="1"/>
  <c r="L189" i="1" s="1"/>
  <c r="M189" i="1"/>
  <c r="J191" i="1"/>
  <c r="N203" i="1"/>
  <c r="L203" i="1"/>
  <c r="J203" i="1"/>
  <c r="N280" i="1"/>
  <c r="L280" i="1"/>
  <c r="J280" i="1"/>
  <c r="N110" i="1"/>
  <c r="J112" i="1"/>
  <c r="N118" i="1"/>
  <c r="N119" i="1"/>
  <c r="N139" i="1"/>
  <c r="J149" i="1"/>
  <c r="J158" i="1"/>
  <c r="J174" i="1"/>
  <c r="J192" i="1"/>
  <c r="N195" i="1"/>
  <c r="J195" i="1"/>
  <c r="J197" i="1"/>
  <c r="J204" i="1"/>
  <c r="J225" i="1"/>
  <c r="J227" i="1"/>
  <c r="M235" i="1"/>
  <c r="K235" i="1"/>
  <c r="C250" i="1"/>
  <c r="L251" i="1"/>
  <c r="N266" i="1"/>
  <c r="L266" i="1"/>
  <c r="J266" i="1"/>
  <c r="N269" i="1"/>
  <c r="L269" i="1"/>
  <c r="J269" i="1"/>
  <c r="M273" i="1"/>
  <c r="K273" i="1"/>
  <c r="K271" i="1" s="1"/>
  <c r="M297" i="1"/>
  <c r="J320" i="1"/>
  <c r="M202" i="1"/>
  <c r="M210" i="1"/>
  <c r="J212" i="1"/>
  <c r="J244" i="1"/>
  <c r="N270" i="1"/>
  <c r="L270" i="1"/>
  <c r="L298" i="1"/>
  <c r="N298" i="1"/>
  <c r="M298" i="1"/>
  <c r="C310" i="1"/>
  <c r="M310" i="1" s="1"/>
  <c r="L317" i="1"/>
  <c r="N317" i="1"/>
  <c r="M317" i="1"/>
  <c r="I326" i="1"/>
  <c r="C331" i="1"/>
  <c r="L332" i="1"/>
  <c r="P332" i="1" s="1"/>
  <c r="J339" i="1"/>
  <c r="N354" i="1"/>
  <c r="L354" i="1"/>
  <c r="P354" i="1" s="1"/>
  <c r="J354" i="1"/>
  <c r="J196" i="1"/>
  <c r="J198" i="1"/>
  <c r="J200" i="1"/>
  <c r="J202" i="1"/>
  <c r="N204" i="1"/>
  <c r="J208" i="1"/>
  <c r="J210" i="1"/>
  <c r="L212" i="1"/>
  <c r="J220" i="1"/>
  <c r="K220" i="1"/>
  <c r="K219" i="1" s="1"/>
  <c r="K218" i="1" s="1"/>
  <c r="N228" i="1"/>
  <c r="L228" i="1"/>
  <c r="J228" i="1"/>
  <c r="L233" i="1"/>
  <c r="C232" i="1"/>
  <c r="M233" i="1"/>
  <c r="M251" i="1"/>
  <c r="J261" i="1"/>
  <c r="M279" i="1"/>
  <c r="K279" i="1"/>
  <c r="K278" i="1" s="1"/>
  <c r="J281" i="1"/>
  <c r="L284" i="1"/>
  <c r="J298" i="1"/>
  <c r="N299" i="1"/>
  <c r="L299" i="1"/>
  <c r="J299" i="1"/>
  <c r="J301" i="1"/>
  <c r="J317" i="1"/>
  <c r="L318" i="1"/>
  <c r="N318" i="1"/>
  <c r="M318" i="1"/>
  <c r="L321" i="1"/>
  <c r="D328" i="1"/>
  <c r="J336" i="1"/>
  <c r="N274" i="1"/>
  <c r="L274" i="1"/>
  <c r="J274" i="1"/>
  <c r="J284" i="1"/>
  <c r="M296" i="1"/>
  <c r="K296" i="1"/>
  <c r="N319" i="1"/>
  <c r="L319" i="1"/>
  <c r="J319" i="1"/>
  <c r="J321" i="1"/>
  <c r="N342" i="1"/>
  <c r="L342" i="1"/>
  <c r="J342" i="1"/>
  <c r="E256" i="1"/>
  <c r="J263" i="1"/>
  <c r="L282" i="1"/>
  <c r="L300" i="1"/>
  <c r="M316" i="1"/>
  <c r="K316" i="1"/>
  <c r="M337" i="1"/>
  <c r="N431" i="1"/>
  <c r="L431" i="1"/>
  <c r="K431" i="1"/>
  <c r="C430" i="1"/>
  <c r="N430" i="1" s="1"/>
  <c r="J237" i="1"/>
  <c r="K238" i="1"/>
  <c r="L241" i="1"/>
  <c r="K253" i="1"/>
  <c r="L254" i="1"/>
  <c r="K256" i="1"/>
  <c r="K251" i="1" s="1"/>
  <c r="K250" i="1" s="1"/>
  <c r="L257" i="1"/>
  <c r="J259" i="1"/>
  <c r="K264" i="1"/>
  <c r="L265" i="1"/>
  <c r="J267" i="1"/>
  <c r="J275" i="1"/>
  <c r="J283" i="1"/>
  <c r="J285" i="1"/>
  <c r="K293" i="1"/>
  <c r="L294" i="1"/>
  <c r="J302" i="1"/>
  <c r="K303" i="1"/>
  <c r="K301" i="1" s="1"/>
  <c r="K300" i="1" s="1"/>
  <c r="L306" i="1"/>
  <c r="K313" i="1"/>
  <c r="L314" i="1"/>
  <c r="J322" i="1"/>
  <c r="K333" i="1"/>
  <c r="K334" i="1"/>
  <c r="L339" i="1"/>
  <c r="P339" i="1" s="1"/>
  <c r="N343" i="1"/>
  <c r="J352" i="1"/>
  <c r="N355" i="1"/>
  <c r="C361" i="1"/>
  <c r="M361" i="1"/>
  <c r="M372" i="1"/>
  <c r="M374" i="1"/>
  <c r="N376" i="1"/>
  <c r="J380" i="1"/>
  <c r="J382" i="1"/>
  <c r="J393" i="1"/>
  <c r="J398" i="1"/>
  <c r="M400" i="1"/>
  <c r="K400" i="1"/>
  <c r="K399" i="1" s="1"/>
  <c r="K398" i="1" s="1"/>
  <c r="L406" i="1"/>
  <c r="P406" i="1" s="1"/>
  <c r="J408" i="1"/>
  <c r="L409" i="1"/>
  <c r="P409" i="1" s="1"/>
  <c r="N414" i="1"/>
  <c r="L414" i="1"/>
  <c r="P414" i="1" s="1"/>
  <c r="J414" i="1"/>
  <c r="C417" i="1"/>
  <c r="L417" i="1" s="1"/>
  <c r="P417" i="1" s="1"/>
  <c r="N418" i="1"/>
  <c r="J420" i="1"/>
  <c r="J423" i="1"/>
  <c r="M431" i="1"/>
  <c r="N447" i="1"/>
  <c r="L447" i="1"/>
  <c r="J447" i="1"/>
  <c r="N468" i="1"/>
  <c r="L468" i="1"/>
  <c r="P468" i="1" s="1"/>
  <c r="K483" i="1"/>
  <c r="L483" i="1"/>
  <c r="P483" i="1" s="1"/>
  <c r="M483" i="1"/>
  <c r="J493" i="1"/>
  <c r="M536" i="1"/>
  <c r="M367" i="1"/>
  <c r="K367" i="1"/>
  <c r="M384" i="1"/>
  <c r="N388" i="1"/>
  <c r="L388" i="1"/>
  <c r="P388" i="1" s="1"/>
  <c r="J388" i="1"/>
  <c r="N417" i="1"/>
  <c r="J417" i="1"/>
  <c r="L432" i="1"/>
  <c r="K432" i="1"/>
  <c r="M432" i="1"/>
  <c r="N435" i="1"/>
  <c r="L435" i="1"/>
  <c r="J435" i="1"/>
  <c r="M452" i="1"/>
  <c r="M498" i="1"/>
  <c r="K498" i="1"/>
  <c r="C502" i="1"/>
  <c r="L502" i="1" s="1"/>
  <c r="P502" i="1" s="1"/>
  <c r="L503" i="1"/>
  <c r="P503" i="1" s="1"/>
  <c r="M503" i="1"/>
  <c r="J509" i="1"/>
  <c r="L831" i="1"/>
  <c r="P831" i="1" s="1"/>
  <c r="J831" i="1"/>
  <c r="N831" i="1"/>
  <c r="N241" i="1"/>
  <c r="N250" i="1"/>
  <c r="N251" i="1"/>
  <c r="M253" i="1"/>
  <c r="N257" i="1"/>
  <c r="K284" i="1"/>
  <c r="N294" i="1"/>
  <c r="N306" i="1"/>
  <c r="N314" i="1"/>
  <c r="N332" i="1"/>
  <c r="K336" i="1"/>
  <c r="J338" i="1"/>
  <c r="N340" i="1"/>
  <c r="I344" i="1"/>
  <c r="M344" i="1" s="1"/>
  <c r="M345" i="1"/>
  <c r="J347" i="1"/>
  <c r="J349" i="1"/>
  <c r="M354" i="1"/>
  <c r="J365" i="1"/>
  <c r="J367" i="1"/>
  <c r="N371" i="1"/>
  <c r="L371" i="1"/>
  <c r="P371" i="1" s="1"/>
  <c r="J371" i="1"/>
  <c r="N373" i="1"/>
  <c r="L373" i="1"/>
  <c r="P373" i="1" s="1"/>
  <c r="J373" i="1"/>
  <c r="J375" i="1"/>
  <c r="N384" i="1"/>
  <c r="M388" i="1"/>
  <c r="J397" i="1"/>
  <c r="J407" i="1"/>
  <c r="L408" i="1"/>
  <c r="P408" i="1" s="1"/>
  <c r="J410" i="1"/>
  <c r="C412" i="1"/>
  <c r="L413" i="1"/>
  <c r="P413" i="1" s="1"/>
  <c r="I413" i="1"/>
  <c r="M413" i="1" s="1"/>
  <c r="J422" i="1"/>
  <c r="M453" i="1"/>
  <c r="J542" i="1"/>
  <c r="N207" i="1"/>
  <c r="N210" i="1"/>
  <c r="N211" i="1"/>
  <c r="N220" i="1"/>
  <c r="J222" i="1"/>
  <c r="N238" i="1"/>
  <c r="N239" i="1"/>
  <c r="N240" i="1"/>
  <c r="J242" i="1"/>
  <c r="J252" i="1"/>
  <c r="N256" i="1"/>
  <c r="J258" i="1"/>
  <c r="J260" i="1"/>
  <c r="N264" i="1"/>
  <c r="J277" i="1"/>
  <c r="L281" i="1"/>
  <c r="N293" i="1"/>
  <c r="J295" i="1"/>
  <c r="N303" i="1"/>
  <c r="N304" i="1"/>
  <c r="N305" i="1"/>
  <c r="N313" i="1"/>
  <c r="N333" i="1"/>
  <c r="N334" i="1"/>
  <c r="J341" i="1"/>
  <c r="J345" i="1"/>
  <c r="C352" i="1"/>
  <c r="L352" i="1" s="1"/>
  <c r="P352" i="1" s="1"/>
  <c r="L353" i="1"/>
  <c r="P353" i="1" s="1"/>
  <c r="L363" i="1"/>
  <c r="P363" i="1" s="1"/>
  <c r="M371" i="1"/>
  <c r="M373" i="1"/>
  <c r="J379" i="1"/>
  <c r="J381" i="1"/>
  <c r="J383" i="1"/>
  <c r="J386" i="1"/>
  <c r="M394" i="1"/>
  <c r="M399" i="1"/>
  <c r="J403" i="1"/>
  <c r="J411" i="1"/>
  <c r="N448" i="1"/>
  <c r="L448" i="1"/>
  <c r="P448" i="1" s="1"/>
  <c r="J448" i="1"/>
  <c r="N454" i="1"/>
  <c r="L454" i="1"/>
  <c r="P454" i="1" s="1"/>
  <c r="J454" i="1"/>
  <c r="M466" i="1"/>
  <c r="K466" i="1"/>
  <c r="K465" i="1" s="1"/>
  <c r="K464" i="1" s="1"/>
  <c r="J343" i="1"/>
  <c r="J353" i="1"/>
  <c r="M355" i="1"/>
  <c r="H363" i="1"/>
  <c r="J376" i="1"/>
  <c r="J406" i="1"/>
  <c r="J409" i="1"/>
  <c r="M412" i="1"/>
  <c r="M418" i="1"/>
  <c r="M446" i="1"/>
  <c r="K446" i="1"/>
  <c r="G468" i="1"/>
  <c r="K495" i="1"/>
  <c r="K494" i="1" s="1"/>
  <c r="K501" i="1"/>
  <c r="K500" i="1" s="1"/>
  <c r="K499" i="1" s="1"/>
  <c r="M501" i="1"/>
  <c r="C545" i="1"/>
  <c r="N545" i="1" s="1"/>
  <c r="L546" i="1"/>
  <c r="P546" i="1" s="1"/>
  <c r="N546" i="1"/>
  <c r="M546" i="1"/>
  <c r="J340" i="1"/>
  <c r="J348" i="1"/>
  <c r="M350" i="1"/>
  <c r="J355" i="1"/>
  <c r="L355" i="1"/>
  <c r="P355" i="1" s="1"/>
  <c r="J364" i="1"/>
  <c r="N372" i="1"/>
  <c r="L372" i="1"/>
  <c r="P372" i="1" s="1"/>
  <c r="J372" i="1"/>
  <c r="N374" i="1"/>
  <c r="L374" i="1"/>
  <c r="P374" i="1" s="1"/>
  <c r="J374" i="1"/>
  <c r="L385" i="1"/>
  <c r="P385" i="1" s="1"/>
  <c r="J396" i="1"/>
  <c r="L398" i="1"/>
  <c r="P398" i="1" s="1"/>
  <c r="J418" i="1"/>
  <c r="M420" i="1"/>
  <c r="K420" i="1"/>
  <c r="K418" i="1" s="1"/>
  <c r="K417" i="1" s="1"/>
  <c r="K404" i="1" s="1"/>
  <c r="K403" i="1" s="1"/>
  <c r="K402" i="1" s="1"/>
  <c r="M430" i="1"/>
  <c r="M467" i="1"/>
  <c r="C481" i="1"/>
  <c r="L482" i="1"/>
  <c r="P482" i="1" s="1"/>
  <c r="M482" i="1"/>
  <c r="L522" i="1"/>
  <c r="P522" i="1" s="1"/>
  <c r="C521" i="1"/>
  <c r="N522" i="1"/>
  <c r="K562" i="1"/>
  <c r="C561" i="1"/>
  <c r="L562" i="1"/>
  <c r="P562" i="1" s="1"/>
  <c r="N562" i="1"/>
  <c r="M562" i="1"/>
  <c r="J570" i="1"/>
  <c r="L607" i="1"/>
  <c r="P607" i="1" s="1"/>
  <c r="C606" i="1"/>
  <c r="M607" i="1"/>
  <c r="N350" i="1"/>
  <c r="N351" i="1"/>
  <c r="J357" i="1"/>
  <c r="J369" i="1"/>
  <c r="J370" i="1"/>
  <c r="N394" i="1"/>
  <c r="L401" i="1"/>
  <c r="P401" i="1" s="1"/>
  <c r="L438" i="1"/>
  <c r="N443" i="1"/>
  <c r="N451" i="1"/>
  <c r="K457" i="1"/>
  <c r="L458" i="1"/>
  <c r="P458" i="1" s="1"/>
  <c r="N459" i="1"/>
  <c r="N460" i="1"/>
  <c r="N461" i="1"/>
  <c r="L462" i="1"/>
  <c r="P462" i="1" s="1"/>
  <c r="N465" i="1"/>
  <c r="I468" i="1"/>
  <c r="M468" i="1" s="1"/>
  <c r="M471" i="1"/>
  <c r="L473" i="1"/>
  <c r="P473" i="1" s="1"/>
  <c r="N474" i="1"/>
  <c r="L477" i="1"/>
  <c r="P477" i="1" s="1"/>
  <c r="M478" i="1"/>
  <c r="L485" i="1"/>
  <c r="P485" i="1" s="1"/>
  <c r="N494" i="1"/>
  <c r="J499" i="1"/>
  <c r="J519" i="1"/>
  <c r="J540" i="1"/>
  <c r="J548" i="1"/>
  <c r="J552" i="1"/>
  <c r="N557" i="1"/>
  <c r="J560" i="1"/>
  <c r="J569" i="1"/>
  <c r="J346" i="1"/>
  <c r="L422" i="1"/>
  <c r="P422" i="1" s="1"/>
  <c r="J424" i="1"/>
  <c r="J427" i="1"/>
  <c r="J428" i="1"/>
  <c r="J429" i="1"/>
  <c r="J430" i="1"/>
  <c r="J431" i="1"/>
  <c r="N432" i="1"/>
  <c r="J432" i="1"/>
  <c r="J446" i="1"/>
  <c r="N452" i="1"/>
  <c r="J452" i="1"/>
  <c r="J453" i="1"/>
  <c r="L460" i="1"/>
  <c r="P460" i="1" s="1"/>
  <c r="N462" i="1"/>
  <c r="M465" i="1"/>
  <c r="J466" i="1"/>
  <c r="J467" i="1"/>
  <c r="N473" i="1"/>
  <c r="J475" i="1"/>
  <c r="N476" i="1"/>
  <c r="N482" i="1"/>
  <c r="J482" i="1"/>
  <c r="N483" i="1"/>
  <c r="J483" i="1"/>
  <c r="J498" i="1"/>
  <c r="N503" i="1"/>
  <c r="J503" i="1"/>
  <c r="J505" i="1"/>
  <c r="N520" i="1"/>
  <c r="L520" i="1"/>
  <c r="P520" i="1" s="1"/>
  <c r="J520" i="1"/>
  <c r="J522" i="1"/>
  <c r="J529" i="1"/>
  <c r="N536" i="1"/>
  <c r="J536" i="1"/>
  <c r="J546" i="1"/>
  <c r="J551" i="1"/>
  <c r="J555" i="1"/>
  <c r="J562" i="1"/>
  <c r="J445" i="1"/>
  <c r="J450" i="1"/>
  <c r="J459" i="1"/>
  <c r="J463" i="1"/>
  <c r="J464" i="1"/>
  <c r="J486" i="1"/>
  <c r="M494" i="1"/>
  <c r="C511" i="1"/>
  <c r="L512" i="1"/>
  <c r="P512" i="1" s="1"/>
  <c r="M512" i="1"/>
  <c r="M547" i="1"/>
  <c r="K547" i="1"/>
  <c r="J557" i="1"/>
  <c r="M563" i="1"/>
  <c r="K563" i="1"/>
  <c r="J471" i="1"/>
  <c r="J478" i="1"/>
  <c r="J492" i="1"/>
  <c r="M502" i="1"/>
  <c r="J508" i="1"/>
  <c r="J521" i="1"/>
  <c r="K535" i="1"/>
  <c r="K534" i="1" s="1"/>
  <c r="K533" i="1" s="1"/>
  <c r="K528" i="1" s="1"/>
  <c r="K527" i="1" s="1"/>
  <c r="K526" i="1" s="1"/>
  <c r="M535" i="1"/>
  <c r="J547" i="1"/>
  <c r="C555" i="1"/>
  <c r="N555" i="1" s="1"/>
  <c r="L559" i="1"/>
  <c r="P559" i="1" s="1"/>
  <c r="N559" i="1"/>
  <c r="J559" i="1"/>
  <c r="J563" i="1"/>
  <c r="M584" i="1"/>
  <c r="K584" i="1"/>
  <c r="K640" i="1"/>
  <c r="K639" i="1" s="1"/>
  <c r="K638" i="1" s="1"/>
  <c r="M640" i="1"/>
  <c r="J434" i="1"/>
  <c r="M436" i="1"/>
  <c r="L437" i="1"/>
  <c r="K438" i="1"/>
  <c r="M443" i="1"/>
  <c r="K458" i="1"/>
  <c r="M461" i="1"/>
  <c r="K468" i="1"/>
  <c r="K467" i="1" s="1"/>
  <c r="J485" i="1"/>
  <c r="J489" i="1"/>
  <c r="J502" i="1"/>
  <c r="C518" i="1"/>
  <c r="M518" i="1" s="1"/>
  <c r="L519" i="1"/>
  <c r="P519" i="1" s="1"/>
  <c r="M519" i="1"/>
  <c r="M531" i="1"/>
  <c r="N535" i="1"/>
  <c r="L535" i="1"/>
  <c r="P535" i="1" s="1"/>
  <c r="J535" i="1"/>
  <c r="J537" i="1"/>
  <c r="J539" i="1"/>
  <c r="L547" i="1"/>
  <c r="P547" i="1" s="1"/>
  <c r="N551" i="1"/>
  <c r="J556" i="1"/>
  <c r="L563" i="1"/>
  <c r="P563" i="1" s="1"/>
  <c r="J573" i="1"/>
  <c r="N617" i="1"/>
  <c r="L617" i="1"/>
  <c r="P617" i="1" s="1"/>
  <c r="J617" i="1"/>
  <c r="J491" i="1"/>
  <c r="N504" i="1"/>
  <c r="L504" i="1"/>
  <c r="P504" i="1" s="1"/>
  <c r="J504" i="1"/>
  <c r="J514" i="1"/>
  <c r="J517" i="1"/>
  <c r="J526" i="1"/>
  <c r="M533" i="1"/>
  <c r="N534" i="1"/>
  <c r="J534" i="1"/>
  <c r="J541" i="1"/>
  <c r="J545" i="1"/>
  <c r="M548" i="1"/>
  <c r="K548" i="1"/>
  <c r="J549" i="1"/>
  <c r="N561" i="1"/>
  <c r="J561" i="1"/>
  <c r="L566" i="1"/>
  <c r="P566" i="1" s="1"/>
  <c r="N567" i="1"/>
  <c r="J576" i="1"/>
  <c r="J578" i="1"/>
  <c r="J583" i="1"/>
  <c r="J591" i="1"/>
  <c r="J606" i="1"/>
  <c r="N646" i="1"/>
  <c r="L646" i="1"/>
  <c r="P646" i="1" s="1"/>
  <c r="J646" i="1"/>
  <c r="N683" i="1"/>
  <c r="L683" i="1"/>
  <c r="P683" i="1" s="1"/>
  <c r="J683" i="1"/>
  <c r="J575" i="1"/>
  <c r="J586" i="1"/>
  <c r="J592" i="1"/>
  <c r="J607" i="1"/>
  <c r="N663" i="1"/>
  <c r="L663" i="1"/>
  <c r="P663" i="1" s="1"/>
  <c r="J663" i="1"/>
  <c r="N697" i="1"/>
  <c r="L697" i="1"/>
  <c r="P697" i="1" s="1"/>
  <c r="J697" i="1"/>
  <c r="J567" i="1"/>
  <c r="J577" i="1"/>
  <c r="K577" i="1"/>
  <c r="J579" i="1"/>
  <c r="K579" i="1"/>
  <c r="J582" i="1"/>
  <c r="M618" i="1"/>
  <c r="N649" i="1"/>
  <c r="L649" i="1"/>
  <c r="P649" i="1" s="1"/>
  <c r="J649" i="1"/>
  <c r="J653" i="1"/>
  <c r="K705" i="1"/>
  <c r="K704" i="1" s="1"/>
  <c r="K703" i="1" s="1"/>
  <c r="L587" i="1"/>
  <c r="P587" i="1" s="1"/>
  <c r="C586" i="1"/>
  <c r="N586" i="1" s="1"/>
  <c r="J589" i="1"/>
  <c r="J496" i="1"/>
  <c r="J501" i="1"/>
  <c r="J531" i="1"/>
  <c r="C533" i="1"/>
  <c r="N533" i="1" s="1"/>
  <c r="L534" i="1"/>
  <c r="P534" i="1" s="1"/>
  <c r="J554" i="1"/>
  <c r="J574" i="1"/>
  <c r="C575" i="1"/>
  <c r="N575" i="1" s="1"/>
  <c r="L576" i="1"/>
  <c r="P576" i="1" s="1"/>
  <c r="N583" i="1"/>
  <c r="C582" i="1"/>
  <c r="L582" i="1" s="1"/>
  <c r="P582" i="1" s="1"/>
  <c r="L583" i="1"/>
  <c r="P583" i="1" s="1"/>
  <c r="M583" i="1"/>
  <c r="K585" i="1"/>
  <c r="J587" i="1"/>
  <c r="K607" i="1"/>
  <c r="N616" i="1"/>
  <c r="L616" i="1"/>
  <c r="P616" i="1" s="1"/>
  <c r="J616" i="1"/>
  <c r="J642" i="1"/>
  <c r="J656" i="1"/>
  <c r="L669" i="1"/>
  <c r="P669" i="1" s="1"/>
  <c r="N669" i="1"/>
  <c r="C668" i="1"/>
  <c r="M668" i="1" s="1"/>
  <c r="M669" i="1"/>
  <c r="M674" i="1"/>
  <c r="L674" i="1"/>
  <c r="P674" i="1" s="1"/>
  <c r="N700" i="1"/>
  <c r="L700" i="1"/>
  <c r="P700" i="1" s="1"/>
  <c r="J700" i="1"/>
  <c r="J723" i="1"/>
  <c r="N487" i="1"/>
  <c r="N488" i="1"/>
  <c r="N489" i="1"/>
  <c r="N500" i="1"/>
  <c r="N501" i="1"/>
  <c r="N512" i="1"/>
  <c r="N513" i="1"/>
  <c r="N514" i="1"/>
  <c r="N515" i="1"/>
  <c r="N516" i="1"/>
  <c r="N517" i="1"/>
  <c r="J523" i="1"/>
  <c r="J524" i="1"/>
  <c r="N530" i="1"/>
  <c r="N531" i="1"/>
  <c r="N532" i="1"/>
  <c r="J538" i="1"/>
  <c r="O539" i="1" s="1"/>
  <c r="P539" i="1" s="1"/>
  <c r="N556" i="1"/>
  <c r="J565" i="1"/>
  <c r="L577" i="1"/>
  <c r="P577" i="1" s="1"/>
  <c r="L578" i="1"/>
  <c r="P578" i="1" s="1"/>
  <c r="L579" i="1"/>
  <c r="P579" i="1" s="1"/>
  <c r="L580" i="1"/>
  <c r="P580" i="1" s="1"/>
  <c r="L581" i="1"/>
  <c r="P581" i="1" s="1"/>
  <c r="J584" i="1"/>
  <c r="J585" i="1"/>
  <c r="N587" i="1"/>
  <c r="N588" i="1"/>
  <c r="L594" i="1"/>
  <c r="P594" i="1" s="1"/>
  <c r="L595" i="1"/>
  <c r="P595" i="1" s="1"/>
  <c r="L596" i="1"/>
  <c r="P596" i="1" s="1"/>
  <c r="J599" i="1"/>
  <c r="J600" i="1"/>
  <c r="J601" i="1"/>
  <c r="N607" i="1"/>
  <c r="L611" i="1"/>
  <c r="P611" i="1" s="1"/>
  <c r="K613" i="1"/>
  <c r="K612" i="1" s="1"/>
  <c r="J615" i="1"/>
  <c r="N621" i="1"/>
  <c r="L621" i="1"/>
  <c r="P621" i="1" s="1"/>
  <c r="J621" i="1"/>
  <c r="J623" i="1"/>
  <c r="C633" i="1"/>
  <c r="L634" i="1"/>
  <c r="P634" i="1" s="1"/>
  <c r="M634" i="1"/>
  <c r="J639" i="1"/>
  <c r="N650" i="1"/>
  <c r="N652" i="1"/>
  <c r="K684" i="1"/>
  <c r="K682" i="1" s="1"/>
  <c r="K681" i="1" s="1"/>
  <c r="K680" i="1" s="1"/>
  <c r="K679" i="1" s="1"/>
  <c r="K678" i="1" s="1"/>
  <c r="K693" i="1"/>
  <c r="K692" i="1" s="1"/>
  <c r="K691" i="1" s="1"/>
  <c r="K750" i="1"/>
  <c r="K749" i="1" s="1"/>
  <c r="M750" i="1"/>
  <c r="N576" i="1"/>
  <c r="N577" i="1"/>
  <c r="N578" i="1"/>
  <c r="N579" i="1"/>
  <c r="N580" i="1"/>
  <c r="N581" i="1"/>
  <c r="N594" i="1"/>
  <c r="N595" i="1"/>
  <c r="N596" i="1"/>
  <c r="L598" i="1"/>
  <c r="P598" i="1" s="1"/>
  <c r="N610" i="1"/>
  <c r="N611" i="1"/>
  <c r="L614" i="1"/>
  <c r="P614" i="1" s="1"/>
  <c r="N618" i="1"/>
  <c r="J618" i="1"/>
  <c r="L620" i="1"/>
  <c r="P620" i="1" s="1"/>
  <c r="M620" i="1"/>
  <c r="L624" i="1"/>
  <c r="P624" i="1" s="1"/>
  <c r="N624" i="1"/>
  <c r="K624" i="1"/>
  <c r="L651" i="1"/>
  <c r="P651" i="1" s="1"/>
  <c r="J654" i="1"/>
  <c r="J669" i="1"/>
  <c r="L687" i="1"/>
  <c r="P687" i="1" s="1"/>
  <c r="C686" i="1"/>
  <c r="M686" i="1" s="1"/>
  <c r="J701" i="1"/>
  <c r="N701" i="1"/>
  <c r="L701" i="1"/>
  <c r="P701" i="1" s="1"/>
  <c r="J753" i="1"/>
  <c r="M757" i="1"/>
  <c r="K757" i="1"/>
  <c r="L787" i="1"/>
  <c r="P787" i="1" s="1"/>
  <c r="N787" i="1"/>
  <c r="J787" i="1"/>
  <c r="N612" i="1"/>
  <c r="N613" i="1"/>
  <c r="J620" i="1"/>
  <c r="M622" i="1"/>
  <c r="M633" i="1"/>
  <c r="J638" i="1"/>
  <c r="J648" i="1"/>
  <c r="J651" i="1"/>
  <c r="L657" i="1"/>
  <c r="P657" i="1" s="1"/>
  <c r="N657" i="1"/>
  <c r="C656" i="1"/>
  <c r="N656" i="1" s="1"/>
  <c r="N674" i="1"/>
  <c r="J674" i="1"/>
  <c r="J696" i="1"/>
  <c r="L699" i="1"/>
  <c r="P699" i="1" s="1"/>
  <c r="C693" i="1"/>
  <c r="M699" i="1"/>
  <c r="J715" i="1"/>
  <c r="C597" i="1"/>
  <c r="M597" i="1" s="1"/>
  <c r="J630" i="1"/>
  <c r="N633" i="1"/>
  <c r="J633" i="1"/>
  <c r="J643" i="1"/>
  <c r="J657" i="1"/>
  <c r="J676" i="1"/>
  <c r="J682" i="1"/>
  <c r="J755" i="1"/>
  <c r="K799" i="1"/>
  <c r="M799" i="1"/>
  <c r="J619" i="1"/>
  <c r="L639" i="1"/>
  <c r="P639" i="1" s="1"/>
  <c r="N639" i="1"/>
  <c r="C638" i="1"/>
  <c r="L638" i="1" s="1"/>
  <c r="P638" i="1" s="1"/>
  <c r="J647" i="1"/>
  <c r="L650" i="1"/>
  <c r="P650" i="1" s="1"/>
  <c r="C644" i="1"/>
  <c r="M650" i="1"/>
  <c r="J652" i="1"/>
  <c r="J664" i="1"/>
  <c r="J695" i="1"/>
  <c r="J698" i="1"/>
  <c r="J705" i="1"/>
  <c r="M744" i="1"/>
  <c r="K744" i="1"/>
  <c r="C759" i="1"/>
  <c r="L760" i="1"/>
  <c r="P760" i="1" s="1"/>
  <c r="M760" i="1"/>
  <c r="K772" i="1"/>
  <c r="K769" i="1" s="1"/>
  <c r="K768" i="1" s="1"/>
  <c r="K767" i="1" s="1"/>
  <c r="K766" i="1" s="1"/>
  <c r="K765" i="1" s="1"/>
  <c r="M772" i="1"/>
  <c r="J634" i="1"/>
  <c r="J635" i="1"/>
  <c r="J636" i="1"/>
  <c r="J637" i="1"/>
  <c r="J650" i="1"/>
  <c r="J655" i="1"/>
  <c r="J667" i="1"/>
  <c r="J678" i="1"/>
  <c r="O679" i="1"/>
  <c r="J684" i="1"/>
  <c r="J685" i="1"/>
  <c r="N687" i="1"/>
  <c r="N688" i="1"/>
  <c r="J690" i="1"/>
  <c r="J699" i="1"/>
  <c r="M712" i="1"/>
  <c r="M720" i="1"/>
  <c r="J728" i="1"/>
  <c r="N732" i="1"/>
  <c r="C731" i="1"/>
  <c r="N731" i="1" s="1"/>
  <c r="M732" i="1"/>
  <c r="M735" i="1"/>
  <c r="K735" i="1"/>
  <c r="L743" i="1"/>
  <c r="P743" i="1" s="1"/>
  <c r="N743" i="1"/>
  <c r="D742" i="1"/>
  <c r="J743" i="1"/>
  <c r="J751" i="1"/>
  <c r="J757" i="1"/>
  <c r="N759" i="1"/>
  <c r="J783" i="1"/>
  <c r="H793" i="1"/>
  <c r="H790" i="1" s="1"/>
  <c r="L822" i="1"/>
  <c r="P822" i="1" s="1"/>
  <c r="C821" i="1"/>
  <c r="M821" i="1" s="1"/>
  <c r="M822" i="1"/>
  <c r="K623" i="1"/>
  <c r="K622" i="1" s="1"/>
  <c r="L635" i="1"/>
  <c r="P635" i="1" s="1"/>
  <c r="L636" i="1"/>
  <c r="P636" i="1" s="1"/>
  <c r="L637" i="1"/>
  <c r="P637" i="1" s="1"/>
  <c r="J640" i="1"/>
  <c r="J641" i="1"/>
  <c r="N645" i="1"/>
  <c r="K652" i="1"/>
  <c r="K651" i="1" s="1"/>
  <c r="K650" i="1" s="1"/>
  <c r="K676" i="1"/>
  <c r="K675" i="1" s="1"/>
  <c r="K674" i="1" s="1"/>
  <c r="K669" i="1" s="1"/>
  <c r="K668" i="1" s="1"/>
  <c r="K667" i="1" s="1"/>
  <c r="K666" i="1" s="1"/>
  <c r="J677" i="1"/>
  <c r="J688" i="1"/>
  <c r="J689" i="1"/>
  <c r="M717" i="1"/>
  <c r="J744" i="1"/>
  <c r="N760" i="1"/>
  <c r="M814" i="1"/>
  <c r="K814" i="1"/>
  <c r="K813" i="1" s="1"/>
  <c r="L675" i="1"/>
  <c r="P675" i="1" s="1"/>
  <c r="N711" i="1"/>
  <c r="J711" i="1"/>
  <c r="J717" i="1"/>
  <c r="L717" i="1"/>
  <c r="P717" i="1" s="1"/>
  <c r="N719" i="1"/>
  <c r="J719" i="1"/>
  <c r="J725" i="1"/>
  <c r="J727" i="1"/>
  <c r="N729" i="1"/>
  <c r="C727" i="1"/>
  <c r="N727" i="1" s="1"/>
  <c r="M729" i="1"/>
  <c r="J731" i="1"/>
  <c r="L733" i="1"/>
  <c r="P733" i="1" s="1"/>
  <c r="M733" i="1"/>
  <c r="M734" i="1"/>
  <c r="M736" i="1"/>
  <c r="K736" i="1"/>
  <c r="K746" i="1"/>
  <c r="K745" i="1" s="1"/>
  <c r="J765" i="1"/>
  <c r="J703" i="1"/>
  <c r="M706" i="1"/>
  <c r="J713" i="1"/>
  <c r="K713" i="1"/>
  <c r="K712" i="1" s="1"/>
  <c r="K711" i="1" s="1"/>
  <c r="C716" i="1"/>
  <c r="N716" i="1" s="1"/>
  <c r="L719" i="1"/>
  <c r="P719" i="1" s="1"/>
  <c r="J721" i="1"/>
  <c r="K721" i="1"/>
  <c r="K720" i="1" s="1"/>
  <c r="K719" i="1" s="1"/>
  <c r="K718" i="1" s="1"/>
  <c r="K717" i="1" s="1"/>
  <c r="K716" i="1" s="1"/>
  <c r="J729" i="1"/>
  <c r="K729" i="1"/>
  <c r="J734" i="1"/>
  <c r="L734" i="1"/>
  <c r="P734" i="1" s="1"/>
  <c r="J736" i="1"/>
  <c r="L747" i="1"/>
  <c r="P747" i="1" s="1"/>
  <c r="D746" i="1"/>
  <c r="J747" i="1"/>
  <c r="J746" i="1" s="1"/>
  <c r="M796" i="1"/>
  <c r="J796" i="1"/>
  <c r="K796" i="1"/>
  <c r="K818" i="1"/>
  <c r="K817" i="1" s="1"/>
  <c r="M818" i="1"/>
  <c r="J716" i="1"/>
  <c r="J724" i="1"/>
  <c r="K727" i="1"/>
  <c r="K726" i="1" s="1"/>
  <c r="K725" i="1" s="1"/>
  <c r="K724" i="1" s="1"/>
  <c r="M743" i="1"/>
  <c r="K743" i="1"/>
  <c r="K742" i="1" s="1"/>
  <c r="K741" i="1" s="1"/>
  <c r="I742" i="1"/>
  <c r="M742" i="1" s="1"/>
  <c r="J708" i="1"/>
  <c r="J709" i="1"/>
  <c r="J710" i="1"/>
  <c r="N712" i="1"/>
  <c r="N713" i="1"/>
  <c r="N720" i="1"/>
  <c r="N721" i="1"/>
  <c r="J738" i="1"/>
  <c r="J739" i="1"/>
  <c r="J740" i="1"/>
  <c r="N741" i="1"/>
  <c r="J741" i="1"/>
  <c r="J759" i="1"/>
  <c r="L762" i="1"/>
  <c r="P762" i="1" s="1"/>
  <c r="J768" i="1"/>
  <c r="C769" i="1"/>
  <c r="N769" i="1" s="1"/>
  <c r="L770" i="1"/>
  <c r="P770" i="1" s="1"/>
  <c r="J773" i="1"/>
  <c r="J777" i="1"/>
  <c r="L780" i="1"/>
  <c r="P780" i="1" s="1"/>
  <c r="J786" i="1"/>
  <c r="J789" i="1"/>
  <c r="C790" i="1"/>
  <c r="L790" i="1" s="1"/>
  <c r="P790" i="1" s="1"/>
  <c r="J819" i="1"/>
  <c r="M823" i="1"/>
  <c r="L749" i="1"/>
  <c r="P749" i="1" s="1"/>
  <c r="J772" i="1"/>
  <c r="J774" i="1"/>
  <c r="K795" i="1"/>
  <c r="M795" i="1"/>
  <c r="K803" i="1"/>
  <c r="M803" i="1"/>
  <c r="J809" i="1"/>
  <c r="L828" i="1"/>
  <c r="P828" i="1" s="1"/>
  <c r="J769" i="1"/>
  <c r="C777" i="1"/>
  <c r="M777" i="1" s="1"/>
  <c r="L778" i="1"/>
  <c r="P778" i="1" s="1"/>
  <c r="K801" i="1"/>
  <c r="M801" i="1"/>
  <c r="N812" i="1"/>
  <c r="L812" i="1"/>
  <c r="P812" i="1" s="1"/>
  <c r="J812" i="1"/>
  <c r="M829" i="1"/>
  <c r="J841" i="1"/>
  <c r="J855" i="1"/>
  <c r="J750" i="1"/>
  <c r="M759" i="1"/>
  <c r="J764" i="1"/>
  <c r="J782" i="1"/>
  <c r="L786" i="1"/>
  <c r="P786" i="1" s="1"/>
  <c r="N786" i="1"/>
  <c r="C785" i="1"/>
  <c r="M785" i="1" s="1"/>
  <c r="K797" i="1"/>
  <c r="M797" i="1"/>
  <c r="M816" i="1"/>
  <c r="K816" i="1"/>
  <c r="J760" i="1"/>
  <c r="J766" i="1"/>
  <c r="J778" i="1"/>
  <c r="J779" i="1"/>
  <c r="J784" i="1"/>
  <c r="N793" i="1"/>
  <c r="J795" i="1"/>
  <c r="J799" i="1"/>
  <c r="J801" i="1"/>
  <c r="J803" i="1"/>
  <c r="L809" i="1"/>
  <c r="P809" i="1" s="1"/>
  <c r="J823" i="1"/>
  <c r="J830" i="1"/>
  <c r="J832" i="1"/>
  <c r="J834" i="1"/>
  <c r="J836" i="1"/>
  <c r="N849" i="1"/>
  <c r="L849" i="1"/>
  <c r="P849" i="1" s="1"/>
  <c r="J849" i="1"/>
  <c r="L851" i="1"/>
  <c r="P851" i="1" s="1"/>
  <c r="C843" i="1"/>
  <c r="M851" i="1"/>
  <c r="K762" i="1"/>
  <c r="K763" i="1"/>
  <c r="N770" i="1"/>
  <c r="N771" i="1"/>
  <c r="N772" i="1"/>
  <c r="L779" i="1"/>
  <c r="P779" i="1" s="1"/>
  <c r="K781" i="1"/>
  <c r="M794" i="1"/>
  <c r="K798" i="1"/>
  <c r="M798" i="1"/>
  <c r="K800" i="1"/>
  <c r="M800" i="1"/>
  <c r="K802" i="1"/>
  <c r="M802" i="1"/>
  <c r="K804" i="1"/>
  <c r="M804" i="1"/>
  <c r="M813" i="1"/>
  <c r="L818" i="1"/>
  <c r="P818" i="1" s="1"/>
  <c r="N818" i="1"/>
  <c r="J818" i="1"/>
  <c r="N822" i="1"/>
  <c r="J822" i="1"/>
  <c r="N829" i="1"/>
  <c r="N832" i="1"/>
  <c r="N834" i="1"/>
  <c r="N836" i="1"/>
  <c r="D883" i="1"/>
  <c r="E880" i="1"/>
  <c r="E921" i="1"/>
  <c r="F926" i="1" s="1"/>
  <c r="J833" i="1"/>
  <c r="J835" i="1"/>
  <c r="N850" i="1"/>
  <c r="L850" i="1"/>
  <c r="P850" i="1" s="1"/>
  <c r="J850" i="1"/>
  <c r="M810" i="1"/>
  <c r="N811" i="1"/>
  <c r="L813" i="1"/>
  <c r="P813" i="1" s="1"/>
  <c r="J817" i="1"/>
  <c r="N828" i="1"/>
  <c r="J828" i="1"/>
  <c r="K845" i="1"/>
  <c r="K844" i="1" s="1"/>
  <c r="K843" i="1" s="1"/>
  <c r="K842" i="1" s="1"/>
  <c r="K841" i="1" s="1"/>
  <c r="K840" i="1" s="1"/>
  <c r="J845" i="1"/>
  <c r="L806" i="1"/>
  <c r="P806" i="1" s="1"/>
  <c r="J813" i="1"/>
  <c r="J814" i="1"/>
  <c r="J815" i="1"/>
  <c r="O817" i="1" s="1"/>
  <c r="P817" i="1" s="1"/>
  <c r="J816" i="1"/>
  <c r="J820" i="1"/>
  <c r="L825" i="1"/>
  <c r="P825" i="1" s="1"/>
  <c r="L826" i="1"/>
  <c r="P826" i="1" s="1"/>
  <c r="L827" i="1"/>
  <c r="P827" i="1" s="1"/>
  <c r="J829" i="1"/>
  <c r="M838" i="1"/>
  <c r="J840" i="1"/>
  <c r="N851" i="1"/>
  <c r="M853" i="1"/>
  <c r="L868" i="1"/>
  <c r="M869" i="1"/>
  <c r="D878" i="1"/>
  <c r="L848" i="1"/>
  <c r="P848" i="1" s="1"/>
  <c r="L866" i="1"/>
  <c r="J870" i="1"/>
  <c r="N846" i="1"/>
  <c r="N847" i="1"/>
  <c r="J854" i="1"/>
  <c r="N859" i="1"/>
  <c r="N860" i="1"/>
  <c r="N867" i="1"/>
  <c r="C865" i="1"/>
  <c r="N865" i="1" s="1"/>
  <c r="K690" i="1" l="1"/>
  <c r="C200" i="1"/>
  <c r="M200" i="1" s="1"/>
  <c r="K829" i="1"/>
  <c r="K828" i="1" s="1"/>
  <c r="K822" i="1" s="1"/>
  <c r="K821" i="1" s="1"/>
  <c r="K820" i="1" s="1"/>
  <c r="L857" i="1"/>
  <c r="P857" i="1" s="1"/>
  <c r="C856" i="1"/>
  <c r="K598" i="1"/>
  <c r="K597" i="1" s="1"/>
  <c r="K592" i="1" s="1"/>
  <c r="K591" i="1" s="1"/>
  <c r="K590" i="1" s="1"/>
  <c r="M311" i="1"/>
  <c r="L499" i="1"/>
  <c r="P499" i="1" s="1"/>
  <c r="M499" i="1"/>
  <c r="L51" i="1"/>
  <c r="C50" i="1"/>
  <c r="J468" i="1"/>
  <c r="L362" i="1"/>
  <c r="P362" i="1" s="1"/>
  <c r="M362" i="1"/>
  <c r="K362" i="1"/>
  <c r="K812" i="1"/>
  <c r="K811" i="1" s="1"/>
  <c r="K810" i="1" s="1"/>
  <c r="K809" i="1" s="1"/>
  <c r="N502" i="1"/>
  <c r="M352" i="1"/>
  <c r="J385" i="1"/>
  <c r="J384" i="1" s="1"/>
  <c r="K217" i="1"/>
  <c r="K216" i="1" s="1"/>
  <c r="K215" i="1" s="1"/>
  <c r="L706" i="1"/>
  <c r="P706" i="1" s="1"/>
  <c r="C705" i="1"/>
  <c r="M476" i="1"/>
  <c r="N39" i="1"/>
  <c r="K583" i="1"/>
  <c r="K582" i="1" s="1"/>
  <c r="J413" i="1"/>
  <c r="K312" i="1"/>
  <c r="K311" i="1" s="1"/>
  <c r="K310" i="1" s="1"/>
  <c r="K309" i="1" s="1"/>
  <c r="K308" i="1" s="1"/>
  <c r="C792" i="1"/>
  <c r="L793" i="1"/>
  <c r="P793" i="1" s="1"/>
  <c r="K634" i="1"/>
  <c r="K633" i="1" s="1"/>
  <c r="K632" i="1" s="1"/>
  <c r="K631" i="1" s="1"/>
  <c r="K630" i="1" s="1"/>
  <c r="K440" i="1"/>
  <c r="L440" i="1"/>
  <c r="P440" i="1" s="1"/>
  <c r="N440" i="1"/>
  <c r="M440" i="1"/>
  <c r="N205" i="1"/>
  <c r="M205" i="1"/>
  <c r="M39" i="1"/>
  <c r="M575" i="1"/>
  <c r="P461" i="1"/>
  <c r="K337" i="1"/>
  <c r="J794" i="1"/>
  <c r="J793" i="1" s="1"/>
  <c r="K436" i="1"/>
  <c r="O431" i="1" s="1"/>
  <c r="P431" i="1" s="1"/>
  <c r="N436" i="1"/>
  <c r="L436" i="1"/>
  <c r="P436" i="1" s="1"/>
  <c r="N444" i="1"/>
  <c r="L444" i="1"/>
  <c r="K444" i="1"/>
  <c r="M393" i="1"/>
  <c r="L393" i="1"/>
  <c r="P393" i="1" s="1"/>
  <c r="K115" i="1"/>
  <c r="L85" i="1"/>
  <c r="C84" i="1"/>
  <c r="N85" i="1"/>
  <c r="K507" i="1"/>
  <c r="K506" i="1" s="1"/>
  <c r="K493" i="1"/>
  <c r="K492" i="1" s="1"/>
  <c r="K491" i="1" s="1"/>
  <c r="K430" i="1"/>
  <c r="K429" i="1" s="1"/>
  <c r="M793" i="1"/>
  <c r="K761" i="1"/>
  <c r="K760" i="1" s="1"/>
  <c r="K759" i="1" s="1"/>
  <c r="K758" i="1" s="1"/>
  <c r="K794" i="1"/>
  <c r="K793" i="1" s="1"/>
  <c r="L716" i="1"/>
  <c r="P716" i="1" s="1"/>
  <c r="M716" i="1"/>
  <c r="C758" i="1"/>
  <c r="L759" i="1"/>
  <c r="P759" i="1" s="1"/>
  <c r="L686" i="1"/>
  <c r="P686" i="1" s="1"/>
  <c r="C680" i="1"/>
  <c r="N686" i="1"/>
  <c r="M656" i="1"/>
  <c r="C574" i="1"/>
  <c r="L575" i="1"/>
  <c r="P575" i="1" s="1"/>
  <c r="L533" i="1"/>
  <c r="P533" i="1" s="1"/>
  <c r="C528" i="1"/>
  <c r="M582" i="1"/>
  <c r="M555" i="1"/>
  <c r="C554" i="1"/>
  <c r="L555" i="1"/>
  <c r="P555" i="1" s="1"/>
  <c r="L561" i="1"/>
  <c r="P561" i="1" s="1"/>
  <c r="M561" i="1"/>
  <c r="K561" i="1"/>
  <c r="I325" i="1"/>
  <c r="N337" i="1"/>
  <c r="L337" i="1"/>
  <c r="P337" i="1" s="1"/>
  <c r="L185" i="1"/>
  <c r="C184" i="1"/>
  <c r="N185" i="1"/>
  <c r="M185" i="1"/>
  <c r="M124" i="1"/>
  <c r="L132" i="1"/>
  <c r="N132" i="1"/>
  <c r="C131" i="1"/>
  <c r="M132" i="1"/>
  <c r="C14" i="1"/>
  <c r="N19" i="1"/>
  <c r="L19" i="1"/>
  <c r="K32" i="1"/>
  <c r="L785" i="1"/>
  <c r="P785" i="1" s="1"/>
  <c r="N785" i="1"/>
  <c r="C784" i="1"/>
  <c r="N742" i="1"/>
  <c r="J742" i="1"/>
  <c r="L742" i="1"/>
  <c r="P742" i="1" s="1"/>
  <c r="M731" i="1"/>
  <c r="L731" i="1"/>
  <c r="P731" i="1" s="1"/>
  <c r="C632" i="1"/>
  <c r="L633" i="1"/>
  <c r="P633" i="1" s="1"/>
  <c r="N582" i="1"/>
  <c r="L518" i="1"/>
  <c r="P518" i="1" s="1"/>
  <c r="N518" i="1"/>
  <c r="C493" i="1"/>
  <c r="J363" i="1"/>
  <c r="J362" i="1" s="1"/>
  <c r="J361" i="1" s="1"/>
  <c r="J360" i="1" s="1"/>
  <c r="J359" i="1" s="1"/>
  <c r="L412" i="1"/>
  <c r="P412" i="1" s="1"/>
  <c r="N412" i="1"/>
  <c r="C404" i="1"/>
  <c r="K292" i="1"/>
  <c r="K291" i="1" s="1"/>
  <c r="K290" i="1" s="1"/>
  <c r="K289" i="1" s="1"/>
  <c r="N164" i="1"/>
  <c r="C217" i="1"/>
  <c r="N226" i="1"/>
  <c r="L226" i="1"/>
  <c r="C144" i="1"/>
  <c r="L152" i="1"/>
  <c r="K152" i="1"/>
  <c r="K144" i="1" s="1"/>
  <c r="K143" i="1" s="1"/>
  <c r="K142" i="1" s="1"/>
  <c r="K27" i="1"/>
  <c r="K26" i="1" s="1"/>
  <c r="K25" i="1" s="1"/>
  <c r="K24" i="1" s="1"/>
  <c r="K23" i="1" s="1"/>
  <c r="K11" i="1" s="1"/>
  <c r="K10" i="1" s="1"/>
  <c r="N124" i="1"/>
  <c r="G912" i="1"/>
  <c r="G914" i="1" s="1"/>
  <c r="N746" i="1"/>
  <c r="L746" i="1"/>
  <c r="P746" i="1" s="1"/>
  <c r="N693" i="1"/>
  <c r="L693" i="1"/>
  <c r="P693" i="1" s="1"/>
  <c r="C692" i="1"/>
  <c r="M638" i="1"/>
  <c r="M481" i="1"/>
  <c r="L481" i="1"/>
  <c r="P481" i="1" s="1"/>
  <c r="N481" i="1"/>
  <c r="N352" i="1"/>
  <c r="L232" i="1"/>
  <c r="C231" i="1"/>
  <c r="M232" i="1"/>
  <c r="N232" i="1"/>
  <c r="L159" i="1"/>
  <c r="N159" i="1"/>
  <c r="M16" i="1"/>
  <c r="I15" i="1"/>
  <c r="M194" i="1"/>
  <c r="L194" i="1"/>
  <c r="N194" i="1"/>
  <c r="C289" i="1"/>
  <c r="N290" i="1"/>
  <c r="L290" i="1"/>
  <c r="L164" i="1"/>
  <c r="C163" i="1"/>
  <c r="C24" i="1"/>
  <c r="L25" i="1"/>
  <c r="N25" i="1"/>
  <c r="M25" i="1"/>
  <c r="J790" i="1"/>
  <c r="J792" i="1"/>
  <c r="J791" i="1" s="1"/>
  <c r="M790" i="1"/>
  <c r="L821" i="1"/>
  <c r="P821" i="1" s="1"/>
  <c r="N821" i="1"/>
  <c r="C820" i="1"/>
  <c r="L597" i="1"/>
  <c r="P597" i="1" s="1"/>
  <c r="C592" i="1"/>
  <c r="L668" i="1"/>
  <c r="P668" i="1" s="1"/>
  <c r="C667" i="1"/>
  <c r="K606" i="1"/>
  <c r="K605" i="1" s="1"/>
  <c r="K604" i="1" s="1"/>
  <c r="M586" i="1"/>
  <c r="L586" i="1"/>
  <c r="P586" i="1" s="1"/>
  <c r="N638" i="1"/>
  <c r="L511" i="1"/>
  <c r="P511" i="1" s="1"/>
  <c r="C510" i="1"/>
  <c r="N511" i="1"/>
  <c r="M511" i="1"/>
  <c r="K453" i="1"/>
  <c r="K452" i="1" s="1"/>
  <c r="K428" i="1" s="1"/>
  <c r="K427" i="1" s="1"/>
  <c r="K426" i="1" s="1"/>
  <c r="N790" i="1"/>
  <c r="L106" i="1"/>
  <c r="C105" i="1"/>
  <c r="K270" i="1"/>
  <c r="K249" i="1" s="1"/>
  <c r="K248" i="1" s="1"/>
  <c r="K247" i="1" s="1"/>
  <c r="K246" i="1" s="1"/>
  <c r="N189" i="1"/>
  <c r="N69" i="1"/>
  <c r="L69" i="1"/>
  <c r="C68" i="1"/>
  <c r="N16" i="1"/>
  <c r="L16" i="1"/>
  <c r="J16" i="1"/>
  <c r="D15" i="1"/>
  <c r="M69" i="1"/>
  <c r="M106" i="1"/>
  <c r="C864" i="1"/>
  <c r="M865" i="1"/>
  <c r="L865" i="1"/>
  <c r="P865" i="1" s="1"/>
  <c r="L843" i="1"/>
  <c r="P843" i="1" s="1"/>
  <c r="N843" i="1"/>
  <c r="C842" i="1"/>
  <c r="C776" i="1"/>
  <c r="L777" i="1"/>
  <c r="P777" i="1" s="1"/>
  <c r="N777" i="1"/>
  <c r="C726" i="1"/>
  <c r="M727" i="1"/>
  <c r="L727" i="1"/>
  <c r="P727" i="1" s="1"/>
  <c r="K734" i="1"/>
  <c r="K733" i="1" s="1"/>
  <c r="K732" i="1" s="1"/>
  <c r="K731" i="1" s="1"/>
  <c r="K723" i="1" s="1"/>
  <c r="L656" i="1"/>
  <c r="P656" i="1" s="1"/>
  <c r="C655" i="1"/>
  <c r="M693" i="1"/>
  <c r="K576" i="1"/>
  <c r="K575" i="1" s="1"/>
  <c r="K574" i="1" s="1"/>
  <c r="K573" i="1" s="1"/>
  <c r="K572" i="1" s="1"/>
  <c r="K571" i="1" s="1"/>
  <c r="K546" i="1"/>
  <c r="K545" i="1" s="1"/>
  <c r="K544" i="1" s="1"/>
  <c r="K543" i="1" s="1"/>
  <c r="K542" i="1" s="1"/>
  <c r="K541" i="1" s="1"/>
  <c r="K540" i="1" s="1"/>
  <c r="C605" i="1"/>
  <c r="M606" i="1"/>
  <c r="L606" i="1"/>
  <c r="P606" i="1" s="1"/>
  <c r="L521" i="1"/>
  <c r="P521" i="1" s="1"/>
  <c r="N521" i="1"/>
  <c r="J344" i="1"/>
  <c r="J337" i="1" s="1"/>
  <c r="J330" i="1" s="1"/>
  <c r="J329" i="1" s="1"/>
  <c r="J328" i="1" s="1"/>
  <c r="J326" i="1" s="1"/>
  <c r="J325" i="1" s="1"/>
  <c r="J324" i="1" s="1"/>
  <c r="L430" i="1"/>
  <c r="P430" i="1" s="1"/>
  <c r="C429" i="1"/>
  <c r="D326" i="1"/>
  <c r="C249" i="1"/>
  <c r="L250" i="1"/>
  <c r="M250" i="1"/>
  <c r="L200" i="1"/>
  <c r="K186" i="1"/>
  <c r="K185" i="1" s="1"/>
  <c r="K184" i="1" s="1"/>
  <c r="K183" i="1" s="1"/>
  <c r="K182" i="1" s="1"/>
  <c r="C882" i="1"/>
  <c r="E882" i="1" s="1"/>
  <c r="L42" i="1"/>
  <c r="D884" i="1"/>
  <c r="M843" i="1"/>
  <c r="M769" i="1"/>
  <c r="C768" i="1"/>
  <c r="L769" i="1"/>
  <c r="P769" i="1" s="1"/>
  <c r="M644" i="1"/>
  <c r="C643" i="1"/>
  <c r="L644" i="1"/>
  <c r="P644" i="1" s="1"/>
  <c r="N644" i="1"/>
  <c r="N597" i="1"/>
  <c r="N668" i="1"/>
  <c r="N606" i="1"/>
  <c r="M521" i="1"/>
  <c r="C544" i="1"/>
  <c r="L545" i="1"/>
  <c r="P545" i="1" s="1"/>
  <c r="M545" i="1"/>
  <c r="C923" i="1"/>
  <c r="K361" i="1"/>
  <c r="N361" i="1"/>
  <c r="C360" i="1"/>
  <c r="L361" i="1"/>
  <c r="P361" i="1" s="1"/>
  <c r="K332" i="1"/>
  <c r="K331" i="1" s="1"/>
  <c r="K330" i="1" s="1"/>
  <c r="K329" i="1" s="1"/>
  <c r="K328" i="1" s="1"/>
  <c r="M417" i="1"/>
  <c r="L331" i="1"/>
  <c r="P331" i="1" s="1"/>
  <c r="M331" i="1"/>
  <c r="C330" i="1"/>
  <c r="N331" i="1"/>
  <c r="C309" i="1"/>
  <c r="N310" i="1"/>
  <c r="L310" i="1"/>
  <c r="K234" i="1"/>
  <c r="K233" i="1" s="1"/>
  <c r="K232" i="1" s="1"/>
  <c r="K231" i="1" s="1"/>
  <c r="K230" i="1" s="1"/>
  <c r="K214" i="1" s="1"/>
  <c r="K108" i="1"/>
  <c r="K107" i="1" s="1"/>
  <c r="K106" i="1" s="1"/>
  <c r="K105" i="1" s="1"/>
  <c r="K104" i="1" s="1"/>
  <c r="K103" i="1" s="1"/>
  <c r="C209" i="1"/>
  <c r="L210" i="1"/>
  <c r="N42" i="1"/>
  <c r="K86" i="1"/>
  <c r="K85" i="1" s="1"/>
  <c r="K84" i="1" s="1"/>
  <c r="K66" i="1" s="1"/>
  <c r="K65" i="1" s="1"/>
  <c r="M42" i="1"/>
  <c r="C199" i="1" l="1"/>
  <c r="N199" i="1" s="1"/>
  <c r="K603" i="1"/>
  <c r="M84" i="1"/>
  <c r="L84" i="1"/>
  <c r="N84" i="1"/>
  <c r="O447" i="1"/>
  <c r="P447" i="1" s="1"/>
  <c r="P444" i="1"/>
  <c r="M792" i="1"/>
  <c r="C791" i="1"/>
  <c r="N792" i="1"/>
  <c r="L792" i="1"/>
  <c r="P792" i="1" s="1"/>
  <c r="C704" i="1"/>
  <c r="L705" i="1"/>
  <c r="P705" i="1" s="1"/>
  <c r="N705" i="1"/>
  <c r="M705" i="1"/>
  <c r="K808" i="1"/>
  <c r="N200" i="1"/>
  <c r="K128" i="1"/>
  <c r="C49" i="1"/>
  <c r="M50" i="1"/>
  <c r="L50" i="1"/>
  <c r="N50" i="1"/>
  <c r="L856" i="1"/>
  <c r="P856" i="1" s="1"/>
  <c r="C855" i="1"/>
  <c r="M856" i="1"/>
  <c r="N856" i="1"/>
  <c r="C198" i="1"/>
  <c r="L199" i="1"/>
  <c r="N404" i="1"/>
  <c r="C403" i="1"/>
  <c r="L404" i="1"/>
  <c r="P404" i="1" s="1"/>
  <c r="M404" i="1"/>
  <c r="C208" i="1"/>
  <c r="L209" i="1"/>
  <c r="N209" i="1"/>
  <c r="M209" i="1"/>
  <c r="C308" i="1"/>
  <c r="N309" i="1"/>
  <c r="L309" i="1"/>
  <c r="M309" i="1"/>
  <c r="D887" i="1"/>
  <c r="C248" i="1"/>
  <c r="L249" i="1"/>
  <c r="M249" i="1"/>
  <c r="N249" i="1"/>
  <c r="N68" i="1"/>
  <c r="L68" i="1"/>
  <c r="C67" i="1"/>
  <c r="M68" i="1"/>
  <c r="L820" i="1"/>
  <c r="P820" i="1" s="1"/>
  <c r="C808" i="1"/>
  <c r="M820" i="1"/>
  <c r="N820" i="1"/>
  <c r="L163" i="1"/>
  <c r="N163" i="1"/>
  <c r="M163" i="1"/>
  <c r="C631" i="1"/>
  <c r="L632" i="1"/>
  <c r="P632" i="1" s="1"/>
  <c r="M632" i="1"/>
  <c r="N632" i="1"/>
  <c r="K792" i="1"/>
  <c r="K791" i="1" s="1"/>
  <c r="K790" i="1"/>
  <c r="L330" i="1"/>
  <c r="P330" i="1" s="1"/>
  <c r="N330" i="1"/>
  <c r="C329" i="1"/>
  <c r="M330" i="1"/>
  <c r="L768" i="1"/>
  <c r="P768" i="1" s="1"/>
  <c r="N768" i="1"/>
  <c r="C767" i="1"/>
  <c r="M768" i="1"/>
  <c r="K360" i="1"/>
  <c r="C359" i="1"/>
  <c r="L360" i="1"/>
  <c r="P360" i="1" s="1"/>
  <c r="M360" i="1"/>
  <c r="N360" i="1"/>
  <c r="K102" i="1"/>
  <c r="D325" i="1"/>
  <c r="L726" i="1"/>
  <c r="P726" i="1" s="1"/>
  <c r="N726" i="1"/>
  <c r="C725" i="1"/>
  <c r="M726" i="1"/>
  <c r="L592" i="1"/>
  <c r="P592" i="1" s="1"/>
  <c r="C591" i="1"/>
  <c r="N592" i="1"/>
  <c r="M592" i="1"/>
  <c r="C492" i="1"/>
  <c r="L493" i="1"/>
  <c r="P493" i="1" s="1"/>
  <c r="N493" i="1"/>
  <c r="M493" i="1"/>
  <c r="C783" i="1"/>
  <c r="L784" i="1"/>
  <c r="P784" i="1" s="1"/>
  <c r="N784" i="1"/>
  <c r="M784" i="1"/>
  <c r="C13" i="1"/>
  <c r="I324" i="1"/>
  <c r="C654" i="1"/>
  <c r="L655" i="1"/>
  <c r="P655" i="1" s="1"/>
  <c r="M655" i="1"/>
  <c r="N655" i="1"/>
  <c r="M15" i="1"/>
  <c r="I14" i="1"/>
  <c r="C143" i="1"/>
  <c r="M144" i="1"/>
  <c r="L144" i="1"/>
  <c r="N144" i="1"/>
  <c r="L554" i="1"/>
  <c r="P554" i="1" s="1"/>
  <c r="C553" i="1"/>
  <c r="N554" i="1"/>
  <c r="M554" i="1"/>
  <c r="L574" i="1"/>
  <c r="P574" i="1" s="1"/>
  <c r="C573" i="1"/>
  <c r="N574" i="1"/>
  <c r="M574" i="1"/>
  <c r="C756" i="1"/>
  <c r="L758" i="1"/>
  <c r="P758" i="1" s="1"/>
  <c r="M758" i="1"/>
  <c r="N758" i="1"/>
  <c r="N15" i="1"/>
  <c r="L15" i="1"/>
  <c r="J15" i="1"/>
  <c r="D14" i="1"/>
  <c r="L14" i="1" s="1"/>
  <c r="N544" i="1"/>
  <c r="C543" i="1"/>
  <c r="L544" i="1"/>
  <c r="P544" i="1" s="1"/>
  <c r="M544" i="1"/>
  <c r="L131" i="1"/>
  <c r="N131" i="1"/>
  <c r="C130" i="1"/>
  <c r="M131" i="1"/>
  <c r="L184" i="1"/>
  <c r="M184" i="1"/>
  <c r="C183" i="1"/>
  <c r="N184" i="1"/>
  <c r="L643" i="1"/>
  <c r="P643" i="1" s="1"/>
  <c r="N643" i="1"/>
  <c r="C642" i="1"/>
  <c r="M643" i="1"/>
  <c r="N605" i="1"/>
  <c r="C604" i="1"/>
  <c r="L605" i="1"/>
  <c r="P605" i="1" s="1"/>
  <c r="M605" i="1"/>
  <c r="C775" i="1"/>
  <c r="L776" i="1"/>
  <c r="P776" i="1" s="1"/>
  <c r="M776" i="1"/>
  <c r="N776" i="1"/>
  <c r="C23" i="1"/>
  <c r="N24" i="1"/>
  <c r="M24" i="1"/>
  <c r="L24" i="1"/>
  <c r="C288" i="1"/>
  <c r="N289" i="1"/>
  <c r="L289" i="1"/>
  <c r="M289" i="1"/>
  <c r="L692" i="1"/>
  <c r="P692" i="1" s="1"/>
  <c r="C691" i="1"/>
  <c r="M692" i="1"/>
  <c r="N692" i="1"/>
  <c r="L429" i="1"/>
  <c r="P429" i="1" s="1"/>
  <c r="C428" i="1"/>
  <c r="N429" i="1"/>
  <c r="M429" i="1"/>
  <c r="L231" i="1"/>
  <c r="C230" i="1"/>
  <c r="M231" i="1"/>
  <c r="N231" i="1"/>
  <c r="L842" i="1"/>
  <c r="P842" i="1" s="1"/>
  <c r="C841" i="1"/>
  <c r="M842" i="1"/>
  <c r="N842" i="1"/>
  <c r="N864" i="1"/>
  <c r="C863" i="1"/>
  <c r="L864" i="1"/>
  <c r="P864" i="1" s="1"/>
  <c r="M864" i="1"/>
  <c r="L105" i="1"/>
  <c r="M105" i="1"/>
  <c r="C104" i="1"/>
  <c r="N105" i="1"/>
  <c r="L510" i="1"/>
  <c r="P510" i="1" s="1"/>
  <c r="N510" i="1"/>
  <c r="M510" i="1"/>
  <c r="C509" i="1"/>
  <c r="L667" i="1"/>
  <c r="P667" i="1" s="1"/>
  <c r="M667" i="1"/>
  <c r="N667" i="1"/>
  <c r="C216" i="1"/>
  <c r="M217" i="1"/>
  <c r="L217" i="1"/>
  <c r="N217" i="1"/>
  <c r="L528" i="1"/>
  <c r="P528" i="1" s="1"/>
  <c r="N528" i="1"/>
  <c r="C527" i="1"/>
  <c r="M528" i="1"/>
  <c r="C679" i="1"/>
  <c r="N680" i="1"/>
  <c r="L680" i="1"/>
  <c r="P680" i="1" s="1"/>
  <c r="M680" i="1"/>
  <c r="M49" i="1" l="1"/>
  <c r="C48" i="1"/>
  <c r="N49" i="1"/>
  <c r="L49" i="1"/>
  <c r="M199" i="1"/>
  <c r="L855" i="1"/>
  <c r="P855" i="1" s="1"/>
  <c r="N855" i="1"/>
  <c r="M855" i="1"/>
  <c r="M704" i="1"/>
  <c r="C703" i="1"/>
  <c r="C690" i="1" s="1"/>
  <c r="N704" i="1"/>
  <c r="L704" i="1"/>
  <c r="P704" i="1" s="1"/>
  <c r="L791" i="1"/>
  <c r="P791" i="1" s="1"/>
  <c r="M791" i="1"/>
  <c r="N791" i="1"/>
  <c r="C526" i="1"/>
  <c r="L527" i="1"/>
  <c r="P527" i="1" s="1"/>
  <c r="N527" i="1"/>
  <c r="M527" i="1"/>
  <c r="N553" i="1"/>
  <c r="L553" i="1"/>
  <c r="P553" i="1" s="1"/>
  <c r="M553" i="1"/>
  <c r="L767" i="1"/>
  <c r="P767" i="1" s="1"/>
  <c r="C766" i="1"/>
  <c r="N767" i="1"/>
  <c r="M767" i="1"/>
  <c r="L808" i="1"/>
  <c r="P808" i="1" s="1"/>
  <c r="N808" i="1"/>
  <c r="M808" i="1"/>
  <c r="C542" i="1"/>
  <c r="L543" i="1"/>
  <c r="P543" i="1" s="1"/>
  <c r="N543" i="1"/>
  <c r="M543" i="1"/>
  <c r="M783" i="1"/>
  <c r="L783" i="1"/>
  <c r="P783" i="1" s="1"/>
  <c r="N783" i="1"/>
  <c r="L841" i="1"/>
  <c r="P841" i="1" s="1"/>
  <c r="M841" i="1"/>
  <c r="N841" i="1"/>
  <c r="L130" i="1"/>
  <c r="N130" i="1"/>
  <c r="C129" i="1"/>
  <c r="M130" i="1"/>
  <c r="C590" i="1"/>
  <c r="M591" i="1"/>
  <c r="L591" i="1"/>
  <c r="P591" i="1" s="1"/>
  <c r="N591" i="1"/>
  <c r="L230" i="1"/>
  <c r="N230" i="1"/>
  <c r="M230" i="1"/>
  <c r="C878" i="1"/>
  <c r="C603" i="1"/>
  <c r="L604" i="1"/>
  <c r="P604" i="1" s="1"/>
  <c r="M604" i="1"/>
  <c r="N604" i="1"/>
  <c r="N14" i="1"/>
  <c r="J14" i="1"/>
  <c r="D13" i="1"/>
  <c r="L13" i="1"/>
  <c r="C12" i="1"/>
  <c r="D324" i="1"/>
  <c r="L359" i="1"/>
  <c r="P359" i="1" s="1"/>
  <c r="K359" i="1"/>
  <c r="K326" i="1" s="1"/>
  <c r="K325" i="1" s="1"/>
  <c r="K324" i="1" s="1"/>
  <c r="N359" i="1"/>
  <c r="M359" i="1"/>
  <c r="N67" i="1"/>
  <c r="L67" i="1"/>
  <c r="C66" i="1"/>
  <c r="M67" i="1"/>
  <c r="C215" i="1"/>
  <c r="L216" i="1"/>
  <c r="M216" i="1"/>
  <c r="N216" i="1"/>
  <c r="M775" i="1"/>
  <c r="L775" i="1"/>
  <c r="P775" i="1" s="1"/>
  <c r="N775" i="1"/>
  <c r="C774" i="1"/>
  <c r="L198" i="1"/>
  <c r="N198" i="1"/>
  <c r="M198" i="1"/>
  <c r="N23" i="1"/>
  <c r="L23" i="1"/>
  <c r="M23" i="1"/>
  <c r="M573" i="1"/>
  <c r="C572" i="1"/>
  <c r="L573" i="1"/>
  <c r="P573" i="1" s="1"/>
  <c r="N573" i="1"/>
  <c r="L208" i="1"/>
  <c r="M208" i="1"/>
  <c r="N208" i="1"/>
  <c r="L679" i="1"/>
  <c r="P679" i="1" s="1"/>
  <c r="C678" i="1"/>
  <c r="N679" i="1"/>
  <c r="M679" i="1"/>
  <c r="L863" i="1"/>
  <c r="P863" i="1" s="1"/>
  <c r="C862" i="1"/>
  <c r="N863" i="1"/>
  <c r="M863" i="1"/>
  <c r="C287" i="1"/>
  <c r="N288" i="1"/>
  <c r="L288" i="1"/>
  <c r="K288" i="1"/>
  <c r="K287" i="1" s="1"/>
  <c r="K245" i="1" s="1"/>
  <c r="M288" i="1"/>
  <c r="L183" i="1"/>
  <c r="C182" i="1"/>
  <c r="N183" i="1"/>
  <c r="M183" i="1"/>
  <c r="K756" i="1"/>
  <c r="C755" i="1"/>
  <c r="M756" i="1"/>
  <c r="N756" i="1"/>
  <c r="C328" i="1"/>
  <c r="M329" i="1"/>
  <c r="L329" i="1"/>
  <c r="P329" i="1" s="1"/>
  <c r="N329" i="1"/>
  <c r="C247" i="1"/>
  <c r="L248" i="1"/>
  <c r="M248" i="1"/>
  <c r="N248" i="1"/>
  <c r="N308" i="1"/>
  <c r="L308" i="1"/>
  <c r="M308" i="1"/>
  <c r="C508" i="1"/>
  <c r="L509" i="1"/>
  <c r="P509" i="1" s="1"/>
  <c r="M509" i="1"/>
  <c r="N509" i="1"/>
  <c r="L642" i="1"/>
  <c r="P642" i="1" s="1"/>
  <c r="N642" i="1"/>
  <c r="M642" i="1"/>
  <c r="M14" i="1"/>
  <c r="I13" i="1"/>
  <c r="M631" i="1"/>
  <c r="C630" i="1"/>
  <c r="L631" i="1"/>
  <c r="P631" i="1" s="1"/>
  <c r="N631" i="1"/>
  <c r="L428" i="1"/>
  <c r="P428" i="1" s="1"/>
  <c r="C427" i="1"/>
  <c r="M428" i="1"/>
  <c r="N428" i="1"/>
  <c r="N104" i="1"/>
  <c r="M104" i="1"/>
  <c r="L104" i="1"/>
  <c r="C103" i="1"/>
  <c r="L691" i="1"/>
  <c r="P691" i="1" s="1"/>
  <c r="N691" i="1"/>
  <c r="M691" i="1"/>
  <c r="C881" i="1"/>
  <c r="C142" i="1"/>
  <c r="M143" i="1"/>
  <c r="L143" i="1"/>
  <c r="N143" i="1"/>
  <c r="M654" i="1"/>
  <c r="L654" i="1"/>
  <c r="P654" i="1" s="1"/>
  <c r="N654" i="1"/>
  <c r="L492" i="1"/>
  <c r="P492" i="1" s="1"/>
  <c r="C491" i="1"/>
  <c r="N492" i="1"/>
  <c r="M492" i="1"/>
  <c r="N725" i="1"/>
  <c r="C724" i="1"/>
  <c r="L725" i="1"/>
  <c r="P725" i="1" s="1"/>
  <c r="M725" i="1"/>
  <c r="C402" i="1"/>
  <c r="L403" i="1"/>
  <c r="P403" i="1" s="1"/>
  <c r="M403" i="1"/>
  <c r="N403" i="1"/>
  <c r="M48" i="1" l="1"/>
  <c r="C47" i="1"/>
  <c r="N48" i="1"/>
  <c r="L48" i="1"/>
  <c r="M703" i="1"/>
  <c r="N703" i="1"/>
  <c r="L703" i="1"/>
  <c r="P703" i="1" s="1"/>
  <c r="C214" i="1"/>
  <c r="L215" i="1"/>
  <c r="N215" i="1"/>
  <c r="M215" i="1"/>
  <c r="L542" i="1"/>
  <c r="P542" i="1" s="1"/>
  <c r="C541" i="1"/>
  <c r="M542" i="1"/>
  <c r="N542" i="1"/>
  <c r="L402" i="1"/>
  <c r="P402" i="1" s="1"/>
  <c r="N402" i="1"/>
  <c r="M402" i="1"/>
  <c r="C507" i="1"/>
  <c r="L508" i="1"/>
  <c r="P508" i="1" s="1"/>
  <c r="M508" i="1"/>
  <c r="N508" i="1"/>
  <c r="L182" i="1"/>
  <c r="M182" i="1"/>
  <c r="N182" i="1"/>
  <c r="N13" i="1"/>
  <c r="J13" i="1"/>
  <c r="D12" i="1"/>
  <c r="L12" i="1" s="1"/>
  <c r="L690" i="1"/>
  <c r="P690" i="1" s="1"/>
  <c r="N690" i="1"/>
  <c r="M690" i="1"/>
  <c r="C246" i="1"/>
  <c r="L247" i="1"/>
  <c r="M247" i="1"/>
  <c r="N247" i="1"/>
  <c r="L678" i="1"/>
  <c r="P678" i="1" s="1"/>
  <c r="M678" i="1"/>
  <c r="N678" i="1"/>
  <c r="C666" i="1"/>
  <c r="N66" i="1"/>
  <c r="L66" i="1"/>
  <c r="C65" i="1"/>
  <c r="M66" i="1"/>
  <c r="C884" i="1"/>
  <c r="E878" i="1"/>
  <c r="L526" i="1"/>
  <c r="P526" i="1" s="1"/>
  <c r="M526" i="1"/>
  <c r="N526" i="1"/>
  <c r="L491" i="1"/>
  <c r="P491" i="1" s="1"/>
  <c r="M491" i="1"/>
  <c r="N491" i="1"/>
  <c r="L630" i="1"/>
  <c r="P630" i="1" s="1"/>
  <c r="N630" i="1"/>
  <c r="M630" i="1"/>
  <c r="K755" i="1"/>
  <c r="C754" i="1"/>
  <c r="M755" i="1"/>
  <c r="N755" i="1"/>
  <c r="N572" i="1"/>
  <c r="L572" i="1"/>
  <c r="P572" i="1" s="1"/>
  <c r="C571" i="1"/>
  <c r="M572" i="1"/>
  <c r="N590" i="1"/>
  <c r="L590" i="1"/>
  <c r="P590" i="1" s="1"/>
  <c r="M590" i="1"/>
  <c r="C883" i="1"/>
  <c r="E881" i="1"/>
  <c r="L328" i="1"/>
  <c r="P328" i="1" s="1"/>
  <c r="M328" i="1"/>
  <c r="N328" i="1"/>
  <c r="C765" i="1"/>
  <c r="L766" i="1"/>
  <c r="P766" i="1" s="1"/>
  <c r="N766" i="1"/>
  <c r="M766" i="1"/>
  <c r="N287" i="1"/>
  <c r="L287" i="1"/>
  <c r="M287" i="1"/>
  <c r="L603" i="1"/>
  <c r="P603" i="1" s="1"/>
  <c r="M603" i="1"/>
  <c r="N603" i="1"/>
  <c r="L862" i="1"/>
  <c r="P862" i="1" s="1"/>
  <c r="M862" i="1"/>
  <c r="N862" i="1"/>
  <c r="C840" i="1"/>
  <c r="C723" i="1"/>
  <c r="L724" i="1"/>
  <c r="P724" i="1" s="1"/>
  <c r="M724" i="1"/>
  <c r="N724" i="1"/>
  <c r="M142" i="1"/>
  <c r="L142" i="1"/>
  <c r="N142" i="1"/>
  <c r="N103" i="1"/>
  <c r="M103" i="1"/>
  <c r="L103" i="1"/>
  <c r="C426" i="1"/>
  <c r="L427" i="1"/>
  <c r="P427" i="1" s="1"/>
  <c r="M427" i="1"/>
  <c r="N427" i="1"/>
  <c r="I12" i="1"/>
  <c r="M13" i="1"/>
  <c r="L774" i="1"/>
  <c r="P774" i="1" s="1"/>
  <c r="N774" i="1"/>
  <c r="M774" i="1"/>
  <c r="C11" i="1"/>
  <c r="L129" i="1"/>
  <c r="N129" i="1"/>
  <c r="M129" i="1"/>
  <c r="C128" i="1"/>
  <c r="N47" i="1" l="1"/>
  <c r="L47" i="1"/>
  <c r="M47" i="1"/>
  <c r="C102" i="1"/>
  <c r="L102" i="1" s="1"/>
  <c r="K754" i="1"/>
  <c r="C753" i="1"/>
  <c r="M754" i="1"/>
  <c r="N754" i="1"/>
  <c r="L214" i="1"/>
  <c r="N214" i="1"/>
  <c r="M214" i="1"/>
  <c r="C10" i="1"/>
  <c r="M12" i="1"/>
  <c r="I11" i="1"/>
  <c r="N571" i="1"/>
  <c r="L571" i="1"/>
  <c r="P571" i="1" s="1"/>
  <c r="M571" i="1"/>
  <c r="M507" i="1"/>
  <c r="C506" i="1"/>
  <c r="N507" i="1"/>
  <c r="L507" i="1"/>
  <c r="P507" i="1" s="1"/>
  <c r="L541" i="1"/>
  <c r="P541" i="1" s="1"/>
  <c r="C540" i="1"/>
  <c r="N541" i="1"/>
  <c r="M541" i="1"/>
  <c r="C886" i="1"/>
  <c r="E884" i="1"/>
  <c r="C245" i="1"/>
  <c r="L246" i="1"/>
  <c r="M246" i="1"/>
  <c r="N246" i="1"/>
  <c r="L765" i="1"/>
  <c r="P765" i="1" s="1"/>
  <c r="M765" i="1"/>
  <c r="N765" i="1"/>
  <c r="F883" i="1"/>
  <c r="E883" i="1"/>
  <c r="N65" i="1"/>
  <c r="L65" i="1"/>
  <c r="M65" i="1"/>
  <c r="L128" i="1"/>
  <c r="N128" i="1"/>
  <c r="M128" i="1"/>
  <c r="N12" i="1"/>
  <c r="J12" i="1"/>
  <c r="D11" i="1"/>
  <c r="L723" i="1"/>
  <c r="P723" i="1" s="1"/>
  <c r="M723" i="1"/>
  <c r="N723" i="1"/>
  <c r="M426" i="1"/>
  <c r="L426" i="1"/>
  <c r="P426" i="1" s="1"/>
  <c r="N426" i="1"/>
  <c r="L840" i="1"/>
  <c r="P840" i="1" s="1"/>
  <c r="N840" i="1"/>
  <c r="M840" i="1"/>
  <c r="C326" i="1"/>
  <c r="N666" i="1"/>
  <c r="L666" i="1"/>
  <c r="P666" i="1" s="1"/>
  <c r="M666" i="1"/>
  <c r="M102" i="1" l="1"/>
  <c r="N102" i="1"/>
  <c r="L540" i="1"/>
  <c r="P540" i="1" s="1"/>
  <c r="N540" i="1"/>
  <c r="M540" i="1"/>
  <c r="N11" i="1"/>
  <c r="J11" i="1"/>
  <c r="D10" i="1"/>
  <c r="L10" i="1" s="1"/>
  <c r="L245" i="1"/>
  <c r="M245" i="1"/>
  <c r="N245" i="1"/>
  <c r="L11" i="1"/>
  <c r="K753" i="1"/>
  <c r="C752" i="1"/>
  <c r="M753" i="1"/>
  <c r="N753" i="1"/>
  <c r="L326" i="1"/>
  <c r="P326" i="1" s="1"/>
  <c r="C325" i="1"/>
  <c r="M326" i="1"/>
  <c r="N326" i="1"/>
  <c r="C887" i="1"/>
  <c r="E887" i="1" s="1"/>
  <c r="E886" i="1"/>
  <c r="M506" i="1"/>
  <c r="L506" i="1"/>
  <c r="P506" i="1" s="1"/>
  <c r="N506" i="1"/>
  <c r="I10" i="1"/>
  <c r="M11" i="1"/>
  <c r="L325" i="1" l="1"/>
  <c r="P325" i="1" s="1"/>
  <c r="C324" i="1"/>
  <c r="M325" i="1"/>
  <c r="N325" i="1"/>
  <c r="M10" i="1"/>
  <c r="I9" i="1"/>
  <c r="L752" i="1"/>
  <c r="P752" i="1" s="1"/>
  <c r="N752" i="1"/>
  <c r="K752" i="1"/>
  <c r="K715" i="1" s="1"/>
  <c r="K570" i="1" s="1"/>
  <c r="M752" i="1"/>
  <c r="C715" i="1"/>
  <c r="N10" i="1"/>
  <c r="J10" i="1"/>
  <c r="D9" i="1"/>
  <c r="L715" i="1" l="1"/>
  <c r="P715" i="1" s="1"/>
  <c r="N715" i="1"/>
  <c r="M715" i="1"/>
  <c r="C570" i="1"/>
  <c r="J9" i="1"/>
  <c r="L324" i="1"/>
  <c r="M324" i="1"/>
  <c r="N324" i="1"/>
  <c r="K569" i="1"/>
  <c r="K9" i="1"/>
  <c r="K871" i="1" s="1"/>
  <c r="C569" i="1" l="1"/>
  <c r="L570" i="1"/>
  <c r="P570" i="1" s="1"/>
  <c r="M570" i="1"/>
  <c r="N570" i="1"/>
  <c r="C9" i="1"/>
  <c r="C871" i="1" l="1"/>
  <c r="L9" i="1"/>
  <c r="M9" i="1"/>
  <c r="N9" i="1"/>
  <c r="L569" i="1"/>
  <c r="P569" i="1" s="1"/>
  <c r="M569" i="1"/>
  <c r="N569" i="1"/>
  <c r="C873" i="1" l="1"/>
  <c r="M871" i="1"/>
  <c r="L871" i="1"/>
  <c r="N871" i="1"/>
</calcChain>
</file>

<file path=xl/sharedStrings.xml><?xml version="1.0" encoding="utf-8"?>
<sst xmlns="http://schemas.openxmlformats.org/spreadsheetml/2006/main" count="1669" uniqueCount="600">
  <si>
    <t>PEMERINTAH PROVINSI LAMPUNG</t>
  </si>
  <si>
    <t>LAPORAN PERTANGGUNGJAWABAN BENDAHARA PENGELUARAN 2022</t>
  </si>
  <si>
    <t>(SPJ BELANJA - FUNGSIONAL)</t>
  </si>
  <si>
    <t>TAHUN ANGGARAN 2022</t>
  </si>
  <si>
    <t xml:space="preserve">       </t>
  </si>
  <si>
    <t>Kode</t>
  </si>
  <si>
    <t>URUSAN/BIDANG URUSAN PEMERINTAHAN DAERAH DAN PROGRAM/KEGIATAN/SUB KEGIATAN</t>
  </si>
  <si>
    <t>PAGU ANGGARAN PERUBAHAN</t>
  </si>
  <si>
    <t>REALISASI SPD</t>
  </si>
  <si>
    <t>REALISASI SPJ</t>
  </si>
  <si>
    <t>JUMLAH SPJ LS GAJI+LS BRG DAN JASA+GU+TU S/D SAAT INI</t>
  </si>
  <si>
    <t>SISA SPD</t>
  </si>
  <si>
    <t>SISA ANGGARAN</t>
  </si>
  <si>
    <t>SISA ANGGARAN YG BLM DI SPD KAN</t>
  </si>
  <si>
    <t>% SPJ</t>
  </si>
  <si>
    <t>% SPD</t>
  </si>
  <si>
    <t>LS GAJI</t>
  </si>
  <si>
    <t>LS BARANG/JASA</t>
  </si>
  <si>
    <t>GU</t>
  </si>
  <si>
    <t>TU</t>
  </si>
  <si>
    <t>9=(5+6+7+8)</t>
  </si>
  <si>
    <t>10=(D-I)</t>
  </si>
  <si>
    <t>11=(C-I)</t>
  </si>
  <si>
    <t>3.30</t>
  </si>
  <si>
    <t>URUSAN PEMERINTAH BIDANG PERDAGANGAN</t>
  </si>
  <si>
    <t>3.30.04</t>
  </si>
  <si>
    <t>PROGRAM STABILISASI HARGA BARANG KEBUTUHAN POKOK DAN BARANG PENTING</t>
  </si>
  <si>
    <t>3.30.04.1.02</t>
  </si>
  <si>
    <t>Pengendalian Harga, Informasi Ketersediaan Stok Barang Kebutuhan Pokok dan Barang Penting Pada Pelaku Usaha Distribusi Barang Lintas Kabupaten/Kota Yang Terintegrasi Dalam Sistem Informasi Perdagangan</t>
  </si>
  <si>
    <t>3.30.04.1.02.01</t>
  </si>
  <si>
    <t>Pemantauan Harga dan Stok Barang Kebutuhan Pokok dan Barang Penting Pada Pelaku Usaha Distribusi Barang Lintas Kabupaten/Kota</t>
  </si>
  <si>
    <t>5.1</t>
  </si>
  <si>
    <t>BELANJA OPERASI</t>
  </si>
  <si>
    <t xml:space="preserve"> </t>
  </si>
  <si>
    <t>5.1.2</t>
  </si>
  <si>
    <t>Belanja Barang dan Jasa</t>
  </si>
  <si>
    <t>5.1.2.01</t>
  </si>
  <si>
    <t>Belanja Barang</t>
  </si>
  <si>
    <t>5.1.2.01.01</t>
  </si>
  <si>
    <t>Belanja Barang Pakai Habis</t>
  </si>
  <si>
    <t>5.1.2.01.01.24</t>
  </si>
  <si>
    <t>Belanja Alat/Bahan untuk Kegiatan Kantor-Alat Tulis Kantor</t>
  </si>
  <si>
    <t>5.1.2.01.01.25</t>
  </si>
  <si>
    <t>Belanja Alat/Bahan untuk Kegiatan Kantor- Kertas dan Cover</t>
  </si>
  <si>
    <t>5.1.2.02</t>
  </si>
  <si>
    <t>Belanja Jasa</t>
  </si>
  <si>
    <t>5.1.2.02.01</t>
  </si>
  <si>
    <t>Belanja Jasa Kantor</t>
  </si>
  <si>
    <t>5.1.2.02.01.28</t>
  </si>
  <si>
    <t>Belanja Jasa Tenaga Pelayanan Umum</t>
  </si>
  <si>
    <t>3.30.04.1.02.02</t>
  </si>
  <si>
    <t>Operasi Pasar Dalam Rangka Stabilisasi Harga Pangan Pokok yang Dampaknya Beberapa Daerah Kabupaten/Kota dalam 1 (Satu) Daerah Provinsi</t>
  </si>
  <si>
    <t>5.1.2.01.01.26</t>
  </si>
  <si>
    <t>Belanja Alat/Bahan untuk Kegiatan Kantor- Bahan Cetak</t>
  </si>
  <si>
    <t>5.1.2.01.01.52</t>
  </si>
  <si>
    <t>Belanja Makanan dan Minuman Rapat</t>
  </si>
  <si>
    <t>5.1.2.02.01.03</t>
  </si>
  <si>
    <t>Honorarium Narasumber atau Pembahas, Moderator, Pembawa Acara, dan Panitia</t>
  </si>
  <si>
    <t>5.1.2.02.01.31</t>
  </si>
  <si>
    <t>Belanja Jasa Tenaga Keamanan</t>
  </si>
  <si>
    <t>5.1.2.02.04</t>
  </si>
  <si>
    <t>Belanja Sewa Peralatan dan Mesin</t>
  </si>
  <si>
    <t>5.1.2.02.04.37</t>
  </si>
  <si>
    <t>Belanja Sewa Kendaraan Bermotor Angkutan Barang</t>
  </si>
  <si>
    <t>5.1.2.02.04.117</t>
  </si>
  <si>
    <t>Belanja Sewa Alat Kantor Lainnya</t>
  </si>
  <si>
    <t>5.1.2.04</t>
  </si>
  <si>
    <t>Belanja Perjalanan Dinas</t>
  </si>
  <si>
    <t>5.1.2.04.01</t>
  </si>
  <si>
    <t>Belanja Perjalanan Dinas Dalam Negeri</t>
  </si>
  <si>
    <t>5.1.2.04.01.01</t>
  </si>
  <si>
    <t>Belanja Perjalanan Dinas Biasa</t>
  </si>
  <si>
    <t>5.1.6</t>
  </si>
  <si>
    <t>Belanja Bantuan Sosial</t>
  </si>
  <si>
    <t>5.1.6.01</t>
  </si>
  <si>
    <t>Belanja Bantuan Sosial kepada Individu</t>
  </si>
  <si>
    <t>5.1.6.01.02</t>
  </si>
  <si>
    <t>Belanja Bantuan Sosial Barang yang Direncanakan kepada Individu</t>
  </si>
  <si>
    <t>5.1.6.01.02.01</t>
  </si>
  <si>
    <t>3.30.04.1.03</t>
  </si>
  <si>
    <t>Pengawasan Pupuk dan Pestisida Tingkat Daerah Provinsi Dalam Melakukan Pelaksanaan Pengadaan, Penyaluran dan Penggunaan Pupuk Bersubsidi di Wilayah Kerjanya</t>
  </si>
  <si>
    <t>3.30.04.1.03.03</t>
  </si>
  <si>
    <t>Pengawasan Penyaluran dan Penggunaan Pupuk Bersubsidi</t>
  </si>
  <si>
    <t>5.1.2.2.2.5</t>
  </si>
  <si>
    <t>Belanja sewa gedung dan bangunan</t>
  </si>
  <si>
    <t>5.1.2.2.2.5.09</t>
  </si>
  <si>
    <t>Belanja sewa gedung dan tempat pertemuan</t>
  </si>
  <si>
    <t>5.1.2.04.01.05</t>
  </si>
  <si>
    <t>Belanja Perjalanan Dinas Paket meeting ke luar kota</t>
  </si>
  <si>
    <t>3.30.05</t>
  </si>
  <si>
    <t>PROGRAM PENGEMBANGAN EKSPOR</t>
  </si>
  <si>
    <t>3.30.05.1.01</t>
  </si>
  <si>
    <t>Penyelenggaraan Promosi Dagang Melalui Pameran Dagang dan Misi Dagang Bagi Produk Ekspor Unggulan Yang Terdapat Pada Lebih Dari 1 (satu) Daerah Kabupaten/Kota Dalam Provinsi</t>
  </si>
  <si>
    <t>3.30.05.1.01.04</t>
  </si>
  <si>
    <t>Peningkatan Citra Produk Ekspor</t>
  </si>
  <si>
    <t>5.1.2.01.01.35</t>
  </si>
  <si>
    <t>Belanja Alat/Bahan untuk Kegiatan Kantor- Bahan Cetak-Souvenir/Cindera mata</t>
  </si>
  <si>
    <t>5.1.2.01.01.36</t>
  </si>
  <si>
    <t>Belanja Alat/Bahan untuk Kegiatan Kantor-Alat/Bahan untuk Kegiatan Kantor Lainnya</t>
  </si>
  <si>
    <t>5.1.2.02.01.64</t>
  </si>
  <si>
    <t>Belanja Paket/Pengiriman</t>
  </si>
  <si>
    <t>3.30.05.1.01.05</t>
  </si>
  <si>
    <t>Pembinaan Pelaku Usaha Ekspor</t>
  </si>
  <si>
    <t>5.1.2.04.01.04</t>
  </si>
  <si>
    <t>Belanja Perjalanan Dinas Paket Meeting Dalam Kota</t>
  </si>
  <si>
    <t>3.30.06</t>
  </si>
  <si>
    <t>PROGRAM STANDARDISASI DAN PERLINDUNGAN KONSUMEN</t>
  </si>
  <si>
    <t>3.30.06.1.01</t>
  </si>
  <si>
    <t xml:space="preserve">Pelaksanaan Perlindungan Konsumen di Seluruh Daerah Kabupaten/Kota
</t>
  </si>
  <si>
    <t>3.30.06.1.01.01</t>
  </si>
  <si>
    <t>Pemberdayaan Konsumen dan Kelembagaan Perlindungan Konsumen</t>
  </si>
  <si>
    <t>5.1.2.01.01.53</t>
  </si>
  <si>
    <t>Belanja Makanan dan Minuman Jamuan Tamu</t>
  </si>
  <si>
    <t>5.1.2.01.01.76</t>
  </si>
  <si>
    <t>Belanja Pakaian Olahraga</t>
  </si>
  <si>
    <t>5.1.2.02.01.04</t>
  </si>
  <si>
    <t>Honorarium Tim Pelaksana Kegiatan dan Sekretariat Tim Pelaksana Kegiatan</t>
  </si>
  <si>
    <t>5.1.2.05</t>
  </si>
  <si>
    <t>Belanja Uang dan/atau Jasa untuk Diberikan kepada Pihak Ketiga/Pihak Lain/Masyarakat</t>
  </si>
  <si>
    <t>5.1.2.05.01</t>
  </si>
  <si>
    <t>Belanja Uang yang Diberikan kepada Pihak Ketiga/Pihak Lain/Masyarakat</t>
  </si>
  <si>
    <t>5.1.2.05.01.01</t>
  </si>
  <si>
    <t>Belanja Hadiah yang Bersifat Perlombaan</t>
  </si>
  <si>
    <t>3.30.06.1.02</t>
  </si>
  <si>
    <t xml:space="preserve">Pelaksanaan Pengujian dan Sertifikasi Mutu Produk di Seluruh Daerah Kabupaten/Kota
</t>
  </si>
  <si>
    <t>3.30.06.1.02.01</t>
  </si>
  <si>
    <t>Verifikasi Mutu Produk</t>
  </si>
  <si>
    <t>5.1.2.</t>
  </si>
  <si>
    <t>Belanja Bahan Lainnya - belanja bingkai</t>
  </si>
  <si>
    <t>5.1.2.04.01.03</t>
  </si>
  <si>
    <t>Belanja Perjalanan Dinas Dalam Kota</t>
  </si>
  <si>
    <t>3.30.06.1.02.02</t>
  </si>
  <si>
    <t>Pengembangan Layanan Pengujian</t>
  </si>
  <si>
    <t>5.1.2.01.01.02</t>
  </si>
  <si>
    <t>Belanja Bahan-Bahan Kimia</t>
  </si>
  <si>
    <t>5.1.2.02.01.29</t>
  </si>
  <si>
    <t>Belanja Jasa Tenaga Ahli</t>
  </si>
  <si>
    <t>5.1.2.02.01.69</t>
  </si>
  <si>
    <t>Belanja Pengolahan air limbah</t>
  </si>
  <si>
    <t>5.1.2.02.09</t>
  </si>
  <si>
    <t>Belanja Jasa Konsultansi Non Konstruksi</t>
  </si>
  <si>
    <t>5.1.2.02.09.04</t>
  </si>
  <si>
    <t>Belanja Jasa Konsultansi Berorientasi Bidang-Perindustrian dan Perdagangan</t>
  </si>
  <si>
    <t>5.2</t>
  </si>
  <si>
    <t>BELANJA MODAL</t>
  </si>
  <si>
    <t>5.2.2</t>
  </si>
  <si>
    <t>Belanja Modal Peralatan dan Mesin</t>
  </si>
  <si>
    <t>5.2.2.05</t>
  </si>
  <si>
    <t>Belanja Modal Alat Kantor dan Rumah Tangga</t>
  </si>
  <si>
    <t>5.2.2.05.02</t>
  </si>
  <si>
    <t>Belanja Modal Alat Rumah Tangga</t>
  </si>
  <si>
    <t>5.2.2.05.02.04</t>
  </si>
  <si>
    <t>Belanja Modal Alat Pendingin</t>
  </si>
  <si>
    <t>5.2.2.08</t>
  </si>
  <si>
    <t>Belanja Modal Alat Laboratorium</t>
  </si>
  <si>
    <t>5.2.2.08.01</t>
  </si>
  <si>
    <t>Belanja Modal Unit Alat Laboratorium</t>
  </si>
  <si>
    <t>5.2.2.08.01.56</t>
  </si>
  <si>
    <t>Belanja Modal Alat Laboratorium Lain</t>
  </si>
  <si>
    <t>5.2.2.10</t>
  </si>
  <si>
    <t>Belanja Modal Komputer</t>
  </si>
  <si>
    <t>5.2.2.10.01</t>
  </si>
  <si>
    <t>Belanja Modal Komputer Unit</t>
  </si>
  <si>
    <t>5.2.2.10.01.02</t>
  </si>
  <si>
    <t>Belanja Modal Personal Computer</t>
  </si>
  <si>
    <t>5.2.2.10.01.03</t>
  </si>
  <si>
    <t>Belanja Modal Komputer Unit Lainnya</t>
  </si>
  <si>
    <t>5.2.2.11</t>
  </si>
  <si>
    <t>Belanja Modal Elektronik</t>
  </si>
  <si>
    <t>5.2.2.11.02</t>
  </si>
  <si>
    <t>Belanja Modal Elektronik/Electrik</t>
  </si>
  <si>
    <t>5.2.2.11.02.02</t>
  </si>
  <si>
    <t>5.2.3.01</t>
  </si>
  <si>
    <t>Belanja Modal Bangunan dan Gedung</t>
  </si>
  <si>
    <t>5.2.3.01.01.</t>
  </si>
  <si>
    <t>Belanja Modal Bangunan dan Gedung Kantor</t>
  </si>
  <si>
    <t>5.2.3.01.01.01</t>
  </si>
  <si>
    <t>3.30.06.1.02.03</t>
  </si>
  <si>
    <t>Pengembangan Layanan Sertifikasi</t>
  </si>
  <si>
    <t>5.1.2.01.01.29</t>
  </si>
  <si>
    <t>Belanja Jasa Auditor</t>
  </si>
  <si>
    <t>5.1.2.01.01.42</t>
  </si>
  <si>
    <t>Belanja Jasa Pelaksanaan Transaksi Keuangan</t>
  </si>
  <si>
    <t>SPJ WAJIB</t>
  </si>
  <si>
    <t>3.30.06.1.02.04</t>
  </si>
  <si>
    <t>Pengembangan Layanan Kalibrasi</t>
  </si>
  <si>
    <t>STS</t>
  </si>
  <si>
    <t>5.2.2.08.09</t>
  </si>
  <si>
    <t>Belanja Modal Alat Laboratorium Standarisasi Kalibrasi dan Instrumentasi</t>
  </si>
  <si>
    <t>5.2.2.08.09.06</t>
  </si>
  <si>
    <t>Belanja Modal Alat Laboratorium Standarisasi Kalibrasi dan Instrumentasi Lain</t>
  </si>
  <si>
    <t>3.30.06.1.03</t>
  </si>
  <si>
    <t>Pelaksanaan Pengawasan Barang Beredar dan/atau Jasa di Seluruh Daerah Kabupaten/Kota</t>
  </si>
  <si>
    <t>3.30.06.1.03.01</t>
  </si>
  <si>
    <t xml:space="preserve">Peningkatan Kapasitas dan Pelaksanaan Pengawasan Barang Beredar dan/atau Jasa Sesuai Parameter Ketentuan Perlindungan Konsumen </t>
  </si>
  <si>
    <t>3.30.06.1.03.02</t>
  </si>
  <si>
    <t>Fasilitasi Penanganan Terhadap Pelanggaran Atas Ketentuan Perlindungan Konsumen</t>
  </si>
  <si>
    <t>5.1.2.01.01.64</t>
  </si>
  <si>
    <t>3.30.07</t>
  </si>
  <si>
    <t>PROGRAM PENGGUNAAN DAN PEMASARAN PRODUK  DALAM NEGERI</t>
  </si>
  <si>
    <t>3.30.07.1.01</t>
  </si>
  <si>
    <t>Pelaksanaan Promosi Produk Dalam Negeri</t>
  </si>
  <si>
    <t>3.30.07.1.01.01</t>
  </si>
  <si>
    <r>
      <t xml:space="preserve">Fasilitasi Promosi Penggunaan Produk Dalam Negeri di Tingkat Provinsi </t>
    </r>
    <r>
      <rPr>
        <b/>
        <sz val="11"/>
        <color theme="0"/>
        <rFont val="Calibri"/>
        <family val="2"/>
        <scheme val="minor"/>
      </rPr>
      <t>(Dekranasda - Lampung Craft Rp. 450.000.000 &amp; Partisipasi Pameran Rp. 300.000.000)</t>
    </r>
  </si>
  <si>
    <t>Belanja Alat/Bahan untuk Kegiatan Kantor-Alat Tulis Kantor (Dekranasda)</t>
  </si>
  <si>
    <t>Belanja Alat/Bahan untuk Kegiatan Kantor-Alat Tulis Kantor (Lampung Craft)</t>
  </si>
  <si>
    <t>Belanja Alat/Bahan untuk Kegiatan Kantor- Kertas dan Cover (Dagri)</t>
  </si>
  <si>
    <t>Belanja Alat/Bahan untuk Kegiatan Kantor- Kertas dan Cover (Dekranasda)</t>
  </si>
  <si>
    <t>Belanja Alat/Bahan untuk Kegiatan Kantor- Kertas dan Cover (Lampung Craft)</t>
  </si>
  <si>
    <t>Belanja Alat/Bahan untuk Kegiatan Kantor- Bahan Cetak (Dekranasda)</t>
  </si>
  <si>
    <t>Belanja Alat/Bahan untuk Kegiatan Kantor- Bahan Cetak (Lampung Craft)</t>
  </si>
  <si>
    <t>5.1.2.01.01.58</t>
  </si>
  <si>
    <t>Belanja Makanan dan Minuman Rapat (Lampung Craft)</t>
  </si>
  <si>
    <t>Belanja Makanan dan Minuman Rapat Dekranasda</t>
  </si>
  <si>
    <t>5.1.2.01.01.75</t>
  </si>
  <si>
    <t>Belanja Pakaian Batik Tradisional</t>
  </si>
  <si>
    <t>Belanja Pakaian Batik Tradisional (Dekranas)</t>
  </si>
  <si>
    <t>Belanja Pakaian Batik Tradisional (Lampung Craft)</t>
  </si>
  <si>
    <t>5.1.2.01.01.03</t>
  </si>
  <si>
    <t>5.1.2.01.01.28</t>
  </si>
  <si>
    <t>5.1.2.01.01.39</t>
  </si>
  <si>
    <t>Belanja Jasa Tenaga  informasi dan teknologi</t>
  </si>
  <si>
    <t>5.1.2.01.01.47</t>
  </si>
  <si>
    <t>Belanja Jasa Penyelengaraan Acara (EO)</t>
  </si>
  <si>
    <t>5.1.2.01.01.55</t>
  </si>
  <si>
    <t>Belanja Jasa Iklan/Reklame, Film, dan Pemotretan</t>
  </si>
  <si>
    <t>5.1.2.02.04.132</t>
  </si>
  <si>
    <t>Belanja Sewa Peralatan Studio Audio (PI)</t>
  </si>
  <si>
    <t>Belanja Uang yang Diberikan kepada Pihak Ketiga/Pihak Lain/Masyarakat-</t>
  </si>
  <si>
    <t>3.30.07.1.03</t>
  </si>
  <si>
    <t>Pelaksanaan Peningkatan Penggunaan Produk dalam Negeri</t>
  </si>
  <si>
    <t>3.30.07.1.03.01</t>
  </si>
  <si>
    <t xml:space="preserve">Fasilitasi Peningkatan Penggunaan Produk Dalam Negeri di Tingkat Provinsi
</t>
  </si>
  <si>
    <t>Belanja Perjalanan Dinas Paket Meeting Luar Kota</t>
  </si>
  <si>
    <t>5.1.2.05.02</t>
  </si>
  <si>
    <t>Belanja Jasa yang Diberikan kepada Pihak Ketiga/Pihak Lain/Masyarakat</t>
  </si>
  <si>
    <t>5.1.2.05.02.02</t>
  </si>
  <si>
    <t>Belanja Jasa yang Diberikan kepada Masyarakat</t>
  </si>
  <si>
    <t>3.30.07.1.03.03</t>
  </si>
  <si>
    <t>Peningkatan Sistem dan Jaringan Informasi Perdagangan</t>
  </si>
  <si>
    <t>3.31</t>
  </si>
  <si>
    <t>URUSAN PEMERINTAH BIDANG PERINDUSTRIAN</t>
  </si>
  <si>
    <t>3.31.02</t>
  </si>
  <si>
    <t>PROGRAM PERENCANAAN DAN PEMBANGUNAN INDUSTRI</t>
  </si>
  <si>
    <t>3.31.02.1.01</t>
  </si>
  <si>
    <t>Penyusunan, Penerapan dan Evaluasi Rencana Pembangunan Industri Provinsi</t>
  </si>
  <si>
    <t>3.31.02.1.01.02</t>
  </si>
  <si>
    <t>Koordinasi, Sinkronisasi, dan Pelaksanaan Kebijakan Percepatan Pengembangan, Penyebaran dan Perwilayahan Industri</t>
  </si>
  <si>
    <t>Belanja Alat/Bahan untuk Kegiatan Kantor- Kertas dan cover</t>
  </si>
  <si>
    <t>5.1.2.01.01.04</t>
  </si>
  <si>
    <t>5.1.2.01.01.31</t>
  </si>
  <si>
    <t>Belanja Jasa keamanan</t>
  </si>
  <si>
    <t>Belanja jasa iklam/Reklame,Film dam Pemotretan</t>
  </si>
  <si>
    <t>Belanja Sewa alat kantor lainnnya</t>
  </si>
  <si>
    <t>Belanja Sewa Peralatan audio</t>
  </si>
  <si>
    <t>5.1.2.02.05</t>
  </si>
  <si>
    <t>Belanja Sewa Gedung dan Bangunan</t>
  </si>
  <si>
    <t>5.1.2.02.05.09</t>
  </si>
  <si>
    <t>Belanja Sewa Bangunan Gedung dan Tempat Pertemuan</t>
  </si>
  <si>
    <t>5.1.2.02.05.43</t>
  </si>
  <si>
    <t>Belanja Sewa Hotel</t>
  </si>
  <si>
    <t>5.1.6.03</t>
  </si>
  <si>
    <t>Belanja Bantuan Sosial Barang yang Direncanakan kepada Kelompok  Masyarakat</t>
  </si>
  <si>
    <t>5.1.6.03.01.01</t>
  </si>
  <si>
    <t>Belanja Bantuan Sosial Uang yang Direncanakan kepada Kelompok Masyarakat</t>
  </si>
  <si>
    <t>3.31.02.1.01.03</t>
  </si>
  <si>
    <r>
      <t xml:space="preserve">Koordinasi dan Sinkronisasi Pelaksanaan Pembangunan Sumber Daya Industri </t>
    </r>
    <r>
      <rPr>
        <b/>
        <sz val="11"/>
        <color theme="0"/>
        <rFont val="Calibri"/>
        <family val="2"/>
        <scheme val="minor"/>
      </rPr>
      <t>(Dekranasda - INACRAFT Rp. 550.000.000)</t>
    </r>
  </si>
  <si>
    <t>`</t>
  </si>
  <si>
    <t>STS DESEMBER</t>
  </si>
  <si>
    <t>Belanja Alat/Bahan untuk Kegiatan Kantor-Alat Tulis Kantor (Link n Match)</t>
  </si>
  <si>
    <t>Belanja Alat/Bahan untuk Kegiatan Kantor-Alat Tulis Kantor (Promosi Investasi)</t>
  </si>
  <si>
    <t>Belanja Alat/Bahan untuk Kegiatan Kantor-Alat Tulis Kantor (Inacraft)</t>
  </si>
  <si>
    <t>Belanja Alat/Bahan untuk Kegiatan Kantor- Kertas dan Cover (Link n Match)</t>
  </si>
  <si>
    <t>Belanja Alat/Bahan untuk Kegiatan Kantor- Kertas dan Cover (Promosi Investasi)</t>
  </si>
  <si>
    <t>Belanja Alat/Bahan untuk Kegiatan Kantor- Kertas dan Cover (Inacraft)</t>
  </si>
  <si>
    <t xml:space="preserve">Belanja Alat/Bahan untuk Kegiatan Kantor- Bahan Cetak </t>
  </si>
  <si>
    <t>Belanja Alat/Bahan untuk Kegiatan Kantor- Bahan Cetak (Link n Match)</t>
  </si>
  <si>
    <t>Belanja Alat/Bahan untuk Kegiatan Kantor- Bahan Cetak (Promosi Investasi)</t>
  </si>
  <si>
    <t>Belanja Alat/Bahan untuk Kegiatan Kantor- Bahan Cetak (Inacraft)</t>
  </si>
  <si>
    <t>Belanja Alat/Bahan untuk Kegiatan Kantor-Alat/Bahan untuk Kegiatan Kantor Lainnya (Seminar Kit Sertifikasi)</t>
  </si>
  <si>
    <t>Belanja Alat/Bahan untuk Kegiatan Kantor-Alat/Bahan untuk Kegiatan Kantor Lainnya (Promosi Investasi)</t>
  </si>
  <si>
    <t>Belanja Alat/Bahan untuk Kegiatan Kantor-Alat/Bahan untuk Kegiatan Kantor Lainnya (Inacraft)</t>
  </si>
  <si>
    <t>Belanja Makanan dan Minuman Aktivitas lapangan</t>
  </si>
  <si>
    <t>Belanja Pakaian Batik Tradisional (Inacraft)</t>
  </si>
  <si>
    <t>5.1.2.02.01.25</t>
  </si>
  <si>
    <t>Belanja Jasa Tenaga Kesenian dan Kebudayaan</t>
  </si>
  <si>
    <t>5.1.2.02.01.39</t>
  </si>
  <si>
    <t>Belanja Jasa Tenaga Informasi dan Teknologi</t>
  </si>
  <si>
    <t>5.1.2.02.01.55</t>
  </si>
  <si>
    <t>Belanja Jasa Iklan/Reklame,Film, dan Pemotretan</t>
  </si>
  <si>
    <t>5.1.2.2.2.5.30</t>
  </si>
  <si>
    <t>Belanja sewa Bangunan  Gedung Tempat Kerja lainnya</t>
  </si>
  <si>
    <t>Sewa Auditorium Bapelkes Acara Resepsi siang hari (swasta)</t>
  </si>
  <si>
    <t>5.1.2.04.02.01</t>
  </si>
  <si>
    <t>Belanja Perjalanan Dinas Luar Negeri</t>
  </si>
  <si>
    <t>5.1.2.05.02.01</t>
  </si>
  <si>
    <t>Belanja Jasa yang Diberikan kepada Pihak Ketiga/Pihak Lain (Fasilitasi Sertifikasi)</t>
  </si>
  <si>
    <t>3.31.02.1.01.04</t>
  </si>
  <si>
    <t>Koordinasi dan Sinkronisasi Pelaksanaan Pembangunan Sarana dan Prasarana Industri</t>
  </si>
  <si>
    <t>Perjalanan dinas biasa</t>
  </si>
  <si>
    <t>Belanja Jasa yang Diberikan kepada Pihak Ketiga/Pihak Lain</t>
  </si>
  <si>
    <t>3.31.02.1.01.05</t>
  </si>
  <si>
    <t>Koordinasi dan Sinkronisasi Pelaksanaan Pemberdayaan Industri dan Peran Serta Masyarakat (Dekranas Pembinaan &amp; Bantuan IKM Rp. 350.000.000)</t>
  </si>
  <si>
    <t>Belanja Alat/Bahan untuk Kegiatan Kantor-Alat Tulis Kantor (PI)</t>
  </si>
  <si>
    <t>Belanja Alat/Bahan untuk Kegiatan Kantor-Alat Tulis Kantor (Kemasan)</t>
  </si>
  <si>
    <t>Belanja Alat/Bahan untuk Kegiatan Kantor-Alat Tulis Kantor (Fungsional)</t>
  </si>
  <si>
    <t>Belanja Alat/Bahan untuk Kegiatan Kantor- Kertas dan Cover (PI)</t>
  </si>
  <si>
    <t>Belanja Alat/Bahan untuk Kegiatan Kantor- Kertas dan Cover (Kemasan)</t>
  </si>
  <si>
    <t>Belanja Alat/Bahan untuk Kegiatan Kantor- Bahan Cetak (PI)</t>
  </si>
  <si>
    <t>Belanja Alat/Bahan untuk Kegiatan Kantor- Bahan Cetak (Funsional)</t>
  </si>
  <si>
    <t>KELEBIHAN SDP 17800000</t>
  </si>
  <si>
    <t>Belanja Alat/Bahan untuk Kegiatan Kantor-Alat/Bahan untuk Kegiatan Kantor Lainnya (PI)</t>
  </si>
  <si>
    <t>Belanja Alat/Bahan untuk Kegiatan Kantor-Alat/Bahan untuk Kegiatan Kantor Lainnya (Kemasan)</t>
  </si>
  <si>
    <t>Belanja Makanan dan Minuman Rapat (PI)</t>
  </si>
  <si>
    <t>Belanja Makanan dan Minuman Rapat (Dekranas)</t>
  </si>
  <si>
    <t>Belanja Makanan dan Minuman Jamuan Tamu (PI)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</si>
  <si>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</si>
  <si>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Honorarium Narasumber atau Pembahas, Moderator, Pembawa Acara, dan Panitia (PI)</t>
  </si>
  <si>
    <t>Honorarium Narasumber atau Pembahas, Moderator, Pembawa Acara, dan Panitia (Dekranas)</t>
  </si>
  <si>
    <t>Belanja Jasa Tenaga Ahli (Kemasan)</t>
  </si>
  <si>
    <t>5.1.2.02.01.47</t>
  </si>
  <si>
    <t>Belanja Jasa Penyelenggaraan Acara (PI)</t>
  </si>
  <si>
    <t>Belanja Jasa Iklan/Reklame, Film, dan Pemotretan (PI)</t>
  </si>
  <si>
    <t>5.1.2.03</t>
  </si>
  <si>
    <t>Belanja Pemeliharaan</t>
  </si>
  <si>
    <t>5.1.2.03.02</t>
  </si>
  <si>
    <t>Belanja Pemeliharaan Peralatan dan Mesin</t>
  </si>
  <si>
    <t>5.1.2.03.02.117</t>
  </si>
  <si>
    <t>Belanja Pemeliharaan Alat Kantor dan Rumah Tangga-Alat Kantor-Alat Kantor Lainnya</t>
  </si>
  <si>
    <t>Belanja Perjalanan Dinas Biasa (dekranasda)</t>
  </si>
  <si>
    <t>Belanja Perjalanan Dinas Biasa (Fungsional)</t>
  </si>
  <si>
    <t>Belanja Perjalanan Dinas Biasa (PI)</t>
  </si>
  <si>
    <t>Belanja Perjalanan Dinas Paket Meeting Dalam Kota (PI)</t>
  </si>
  <si>
    <t>Belanja Perjalanan Dinas Paket Meeting Dalam Kota (Kemasan)</t>
  </si>
  <si>
    <t>Belanja Hadiah yang Bersifat Perlombaan (PI)</t>
  </si>
  <si>
    <t>Belanja Jasa yang Diberikan kepada Pihak Ketiga/Pihak Lain (PI)</t>
  </si>
  <si>
    <t>Belanja Bantuan Sosial kepada Kelompok Masyarakat</t>
  </si>
  <si>
    <t>5.1.6.03.01</t>
  </si>
  <si>
    <t>Belanja Bantuan Sosial Uang kepada Kelompok Masyarakat</t>
  </si>
  <si>
    <t>Belanja Bantuan Sosial Uang yang Direncanakan kepada Kelompok Masyarakat (PI)</t>
  </si>
  <si>
    <t>5.1.6.03.02</t>
  </si>
  <si>
    <t>Belanja Bantuan Sosial Barang yang Direncanakan kepada Kelompok Masyarakat</t>
  </si>
  <si>
    <t>5.1.6.03.02.01</t>
  </si>
  <si>
    <t>Belanja Bantuan Sosial Barang yang Direncanakan kepada Kelompok Masyarakat (PI)</t>
  </si>
  <si>
    <t>Belanja Bantuan Sosial Barang yang Direncanakan kepada Kelompok Masyarakat (Kemasan)</t>
  </si>
  <si>
    <t>Belanja Bantuan Sosial Barang yang Direncanakan kepada Kelompok Masyarakat (Dekranasda)</t>
  </si>
  <si>
    <t>3.31.02.1.01.06</t>
  </si>
  <si>
    <t>Evaluasi Terhadap Pelaksanaan Rencana Pembangunan Industri</t>
  </si>
  <si>
    <t>Belnaja lat/Bahan untuk Kegiatan Kantor-Kertas dan cover</t>
  </si>
  <si>
    <t>3.31.03</t>
  </si>
  <si>
    <t>PROGRAM PENGENDALIAN IZIN USAHA INDUSTRI</t>
  </si>
  <si>
    <t>3.31.03.1.01</t>
  </si>
  <si>
    <t>Penerbitan Izin Usaha Industri (IUI), Izin Perluasan Usaha Industri (IPUI), Izin Usaha Kawasan Industri (IUKI) dan Izin Perluasan Kawasan Industri (IPKI) Kewenangan Provinsi</t>
  </si>
  <si>
    <t>3.31.03.1.01.01</t>
  </si>
  <si>
    <t>Fasilitasi Pemenuhan Komitmen perolehan IUI, IPUI, IUKI dan IPKI Kewenangan Provinsi Dalam Sistem Informasi Industri Nasional (SIINAS) yang Terintegrasi Dengan Sistem Pelayanan Perizinan Berusaha Terintegrasi Secara Elektronik</t>
  </si>
  <si>
    <t>3.31.03.1.01.02</t>
  </si>
  <si>
    <t>Koordinasi dan Sinkronisasi Pengawasan Perizinan di Bidang Industri dalam Lingkup IUI, IPUI, IUKI dan IPKI Kewenangan Provinsi</t>
  </si>
  <si>
    <t>5.1.2.02.01.46</t>
  </si>
  <si>
    <t>Belanja Jasa Konversi Aplikasi/Sistem Informasi</t>
  </si>
  <si>
    <t>3.31.04</t>
  </si>
  <si>
    <t>PROGRAM PENGELOLAAN SISTEM INFORMASI INDUSTRI NASIONAL</t>
  </si>
  <si>
    <t>3.31.04.1.01</t>
  </si>
  <si>
    <t>Penyediaan Informasi Industri Untuk Informasi Industri Untuk IUI, IPUI, IUKI dan IPKI Kewenangan Provinsi Berbasis (SIINAS)</t>
  </si>
  <si>
    <t>3.31.04.1.01.02</t>
  </si>
  <si>
    <t>Diseminasi dan Publikasi Data Informasi dan  Analisis Industri Provinsi Melalui SIINas</t>
  </si>
  <si>
    <t>3.31.04.1.01.03</t>
  </si>
  <si>
    <t>Pemantauan dan Evaluasi Kepatuhan Perusahaan Industri dan Perusahaan Kawasan Industri Lingkup Provinsi Dalam Penyampaian Data ke SIINas</t>
  </si>
  <si>
    <t xml:space="preserve">URUSAN PENUNJANG </t>
  </si>
  <si>
    <t>3.30.01</t>
  </si>
  <si>
    <t>PROGRAM PENUNJANG URUSAN PEMERINTAH DAERAH</t>
  </si>
  <si>
    <t>3.30.01.1.01</t>
  </si>
  <si>
    <t>Perencanaan, Penganggaran dan Evaluasi Kinerja Perangkat Daerah</t>
  </si>
  <si>
    <t>3.30.01.1.01.01</t>
  </si>
  <si>
    <t xml:space="preserve">Penyusunan Dokumen Perencanaan Perangkat Daerah
</t>
  </si>
  <si>
    <t>5.1.2.02.01.71</t>
  </si>
  <si>
    <t>Belanja Lembur</t>
  </si>
  <si>
    <t>3.30.01.1.01.07</t>
  </si>
  <si>
    <t>Evaluasi Kinerja Perangkat Daerah</t>
  </si>
  <si>
    <t>3.30.01.1.02</t>
  </si>
  <si>
    <t>Administrasi Keuangan Perangkat Daerah</t>
  </si>
  <si>
    <t>3.30.01.1.02.01</t>
  </si>
  <si>
    <t>Penyediaan Gaji dan Tunjangan ASN</t>
  </si>
  <si>
    <t>5.1.1</t>
  </si>
  <si>
    <t>Belanja Pegawai</t>
  </si>
  <si>
    <t>5.1.1.01</t>
  </si>
  <si>
    <t>Belanja Gaji dan Tunjangan ASN</t>
  </si>
  <si>
    <t>5.1.1.01.01</t>
  </si>
  <si>
    <t>Belanja Gaji Pokok AS</t>
  </si>
  <si>
    <t>5.1.1.01.01.01</t>
  </si>
  <si>
    <t>Belanja Gaji Pokok PNS</t>
  </si>
  <si>
    <t>5.1.1.01.02</t>
  </si>
  <si>
    <t>Belanja Tunjangan Keluarga ASN</t>
  </si>
  <si>
    <t>5.1.1.01.02.01</t>
  </si>
  <si>
    <t>Belanja Tunjangan Keluarga PNS</t>
  </si>
  <si>
    <t>5.1.1.01.03</t>
  </si>
  <si>
    <t>Belanja Tunjangan Jabatan ASN</t>
  </si>
  <si>
    <t>5.1.1.01.03.01</t>
  </si>
  <si>
    <t>Belanja Tunjangan Jabatan PNS</t>
  </si>
  <si>
    <t>5.1.1.01.04</t>
  </si>
  <si>
    <t>Belanja Tunjangan Fungsional ASN</t>
  </si>
  <si>
    <t>5.1.1.01.04.01</t>
  </si>
  <si>
    <t>Belanja Tunjangan Fungsional PNS</t>
  </si>
  <si>
    <t>5.1.1.01.05</t>
  </si>
  <si>
    <t>Belanja Tunjangan Fungsional Umum ASN</t>
  </si>
  <si>
    <t>5.1.1.01.05.01</t>
  </si>
  <si>
    <t>Belanja Tunjangan Fungsional Umum PNS</t>
  </si>
  <si>
    <t>5.1.1.01.06</t>
  </si>
  <si>
    <t>Belanja Tunjangan Beras ASN</t>
  </si>
  <si>
    <t>5.1.1.01.06.01</t>
  </si>
  <si>
    <t>Belanja Tunjangan Beras PNS</t>
  </si>
  <si>
    <t>5.1.1.01.07</t>
  </si>
  <si>
    <t>Belanja Tunjangan PPh/Tunjangan Khusus ASN</t>
  </si>
  <si>
    <t>5.1.1.01.07.01</t>
  </si>
  <si>
    <t>Belanja Tunjangan PPh/Tunjangan Khusus PNS</t>
  </si>
  <si>
    <t>5.1.1.01.08</t>
  </si>
  <si>
    <t>Belanja Pembulatan Gaji ASN</t>
  </si>
  <si>
    <t>5.1.1.01.08.01</t>
  </si>
  <si>
    <t>Belanja Pembulatan Gaji PNS</t>
  </si>
  <si>
    <t>5.1.1.02</t>
  </si>
  <si>
    <t>Belanja Tambahan Penghasilan ASN</t>
  </si>
  <si>
    <t>5.1.1.02.01</t>
  </si>
  <si>
    <t>Tambahan Penghasilan berdasarkan Beban Kerja ASN</t>
  </si>
  <si>
    <t>5.1.1.02.01.01</t>
  </si>
  <si>
    <t>Tambahan Penghasilan berdasarkan Beban Kerja PNS</t>
  </si>
  <si>
    <t>5.1.1.03.07</t>
  </si>
  <si>
    <t>Belanja Honorarium Penanggungjawaban Pengelola Keuangan</t>
  </si>
  <si>
    <t>5.1.1.03.07.01</t>
  </si>
  <si>
    <t>3.30.01.1.02.03</t>
  </si>
  <si>
    <t>Pelaksanaan Penatausahaan dan Pengujian/Verifikasi Keuangan SKPD</t>
  </si>
  <si>
    <t>5.1.2.02.01.27</t>
  </si>
  <si>
    <t>Belanja Jasa Tenaga Operator Komputer</t>
  </si>
  <si>
    <t>3.30.01.1.02.05</t>
  </si>
  <si>
    <t>Koordinasi dan Penyusunan Pelaporan Keuangan Akhir Tahun SKPD</t>
  </si>
  <si>
    <t>3.30.01.1.02.07</t>
  </si>
  <si>
    <t>Koordinasi dan Penyusunan Laporan Keuangan Bulanan/Triwulanan/ Semesteran SKPD</t>
  </si>
  <si>
    <t>3.30.01.1.03</t>
  </si>
  <si>
    <t>Administrasi BMD Perangkat Daerah</t>
  </si>
  <si>
    <t>3.30.01.1.03.05</t>
  </si>
  <si>
    <t>Rekonsiliasi dan Penyusunan Laporan BMD Pada Perangkat Daerah</t>
  </si>
  <si>
    <t>3.30.01.1.03.06</t>
  </si>
  <si>
    <t>Penatausahaan BMD Pada Perangkat Daerah</t>
  </si>
  <si>
    <t>3.30.01.1.05</t>
  </si>
  <si>
    <t>Administrasi Kepegawaian Perangkat Daerah</t>
  </si>
  <si>
    <t>3.30.01.1.05.01</t>
  </si>
  <si>
    <t>Peningkatan Sarana dan Prasarana Disiplin Pegawai</t>
  </si>
  <si>
    <t>3.30.01.1.05.09</t>
  </si>
  <si>
    <t>Pendidikan dan Pelatihan Pegawai Berdasarkan Tugas dan Fungsi</t>
  </si>
  <si>
    <t>5.1.2.02.04.36</t>
  </si>
  <si>
    <t>Belanja  Sewa kendaraan bermotor penumpang</t>
  </si>
  <si>
    <t>5.1.2.02.12</t>
  </si>
  <si>
    <t>Belanja Kursus/Pelatihan, Sosialisasi, Bimbingan Teknis serta Pendidikan dan Pelatihan</t>
  </si>
  <si>
    <t>5.1.2.02.12.04</t>
  </si>
  <si>
    <t>Belanja Diklat Kepemimpinan</t>
  </si>
  <si>
    <t>3.30.01.1.06</t>
  </si>
  <si>
    <t>Administrasi Umum Perangkat Daerah</t>
  </si>
  <si>
    <t>3.30.01.1.06.01</t>
  </si>
  <si>
    <t>Penyediaan Komponen Instalasi Listrik/Penerangan Bangunan Kantor</t>
  </si>
  <si>
    <t>Belanja Alat/Bahan untuk Kegiatan Kantor-Alat Listrik</t>
  </si>
  <si>
    <t>3.30.01.1.06.02</t>
  </si>
  <si>
    <r>
      <t xml:space="preserve">Penyediaan Peralatan dan Perlengkapan Kantor </t>
    </r>
    <r>
      <rPr>
        <b/>
        <sz val="11"/>
        <color theme="0"/>
        <rFont val="Calibri"/>
        <family val="2"/>
        <scheme val="minor"/>
      </rPr>
      <t>(Dekranas Rp. 7.000.000)</t>
    </r>
  </si>
  <si>
    <t>Belanja Alat/Bahan</t>
  </si>
  <si>
    <t>5.2.2.05.02.01</t>
  </si>
  <si>
    <t>Belanja Modal Mebel</t>
  </si>
  <si>
    <t>5.2.2.05.02.06</t>
  </si>
  <si>
    <t>Belanja Modal Alat Rumah Tangga Lainnya (Home Use)</t>
  </si>
  <si>
    <t>5.2.2.05.03</t>
  </si>
  <si>
    <t>Belanja Modal Meja dan Kursi Kerja/Rapat Pejabat</t>
  </si>
  <si>
    <t>5.2.2.05.03.01</t>
  </si>
  <si>
    <t>Belanja Modal Meja Kerja Pejabat</t>
  </si>
  <si>
    <t>5.2.2.05.03.03</t>
  </si>
  <si>
    <t>Belanja Modal Kursi Kerja Pejabat</t>
  </si>
  <si>
    <t>5.2.2.05.03.06</t>
  </si>
  <si>
    <t>Belanja Modal Kursi Tamu di Ruangan Pejabat</t>
  </si>
  <si>
    <t>5.2.2.06</t>
  </si>
  <si>
    <t>Belanja Modal Alat Studio, Komunikasi, dan Pemancar</t>
  </si>
  <si>
    <t>5.2.2.06.01</t>
  </si>
  <si>
    <t>Belanja Modal Alat Studio</t>
  </si>
  <si>
    <t>5.2.2.06.01.01</t>
  </si>
  <si>
    <t>Belanja Modal Peralatan Studio Audio</t>
  </si>
  <si>
    <t>5.2.2.06.01.02</t>
  </si>
  <si>
    <t>Belanja Modal Peralatan Studio Vidio dan Film</t>
  </si>
  <si>
    <t>Belanja Modal Computer Unit Lainnya</t>
  </si>
  <si>
    <t>5.2.2.10.02</t>
  </si>
  <si>
    <t>Belanja Modal Peralatan Komputer</t>
  </si>
  <si>
    <t>5.2.2.10.02.05</t>
  </si>
  <si>
    <t>Belanja Modal Peralatan Komputer Lainnya</t>
  </si>
  <si>
    <t>3.30.01.1.06.03</t>
  </si>
  <si>
    <r>
      <t>Penyediaan Peralatan Rumah Tangga</t>
    </r>
    <r>
      <rPr>
        <b/>
        <sz val="11"/>
        <color theme="0"/>
        <rFont val="Calibri"/>
        <family val="2"/>
        <scheme val="minor"/>
      </rPr>
      <t xml:space="preserve"> (Dekranas Rp. 20.000.000)</t>
    </r>
  </si>
  <si>
    <t>Belanja Alat/Bahan untuk Kegiatan Kantor- Alat/Bahan untuk Kegiatan Kantor Lainnya</t>
  </si>
  <si>
    <t>Belanja Modal Alat Rumah Tangga Lainnya (Home Use) / Dekranasda</t>
  </si>
  <si>
    <t>3.30.01.1.06.05</t>
  </si>
  <si>
    <r>
      <t xml:space="preserve">Penyediaan Barang Cetakan dan Penggandaan </t>
    </r>
    <r>
      <rPr>
        <b/>
        <sz val="11"/>
        <color theme="0"/>
        <rFont val="Calibri"/>
        <family val="2"/>
        <scheme val="minor"/>
      </rPr>
      <t>(Dekranas Rp. 19.680.000)</t>
    </r>
  </si>
  <si>
    <t>Belanja Alat/Bahan untuk Kegiatan Kantor- Kertas dan Cover (Dekranasda) 7,921,000 umum</t>
  </si>
  <si>
    <t>3.30.01.1.06.07</t>
  </si>
  <si>
    <t>Penyediaan Bahan/Material</t>
  </si>
  <si>
    <t>3.30.01.1.06.08</t>
  </si>
  <si>
    <t>Fasilitasi Kunjungan Tamu</t>
  </si>
  <si>
    <t>3.30.01.1.06.09</t>
  </si>
  <si>
    <t xml:space="preserve">Penyelenggaraan Rapat Koordinasi dan Konsultasi SKPD </t>
  </si>
  <si>
    <t>Belanja Perjalanan Dinas Biasa Umum</t>
  </si>
  <si>
    <t>Belanja Perjalanan Dinas Biasa (Perencanaan)</t>
  </si>
  <si>
    <t>Belanja Perjalanan Dinas Biasa (Kemasan)</t>
  </si>
  <si>
    <t>Belanja Perjalanan Dinas Biasa (Sarpras)</t>
  </si>
  <si>
    <t>Belanja Perjalanan Dinas Biasa (PKTN)</t>
  </si>
  <si>
    <t>Belanja Perjalanan Dinas Biasa (Daglu)</t>
  </si>
  <si>
    <t>Belanja Perjalanan Dinas Biasa (Kerjasama)</t>
  </si>
  <si>
    <t xml:space="preserve">Belanja Perjalanan Dinas Biasa (Fungsional) </t>
  </si>
  <si>
    <t>Belanja Perjalanan Dinas Biasa (MONEV-PI)</t>
  </si>
  <si>
    <t>5.1.2.04.02</t>
  </si>
  <si>
    <t>Belanja Perjalanan Dinas ke Luar Negeri</t>
  </si>
  <si>
    <t>3.30.01.1.08</t>
  </si>
  <si>
    <t>Penyedian Jasa Penunjang Urusan Pemerintah Daerah</t>
  </si>
  <si>
    <t>3.30.01.1.08.02</t>
  </si>
  <si>
    <r>
      <t>Penyediaan Jasa Komunikasi, Sumber Daya Air dan Listrik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(Dekranas Rp. 14.800.000)</t>
    </r>
  </si>
  <si>
    <t>5.1.2.02.01.59</t>
  </si>
  <si>
    <t>Belanja Tagihan Telepon</t>
  </si>
  <si>
    <t>5.1.2.02.01.61</t>
  </si>
  <si>
    <t>Belanja Tagihan Listrik</t>
  </si>
  <si>
    <t>Belanja Tagihan Listrik (Dekranasda)</t>
  </si>
  <si>
    <t>5.1.2.02.04.148</t>
  </si>
  <si>
    <t>Belanja Sewa Alat Komunikasi Lainnya</t>
  </si>
  <si>
    <t>3.30.01.1.08.04</t>
  </si>
  <si>
    <r>
      <t xml:space="preserve">Penyediaan Jasa Pelayanan Umum Kantor </t>
    </r>
    <r>
      <rPr>
        <b/>
        <sz val="11"/>
        <color theme="0"/>
        <rFont val="Calibri"/>
        <family val="2"/>
        <scheme val="minor"/>
      </rPr>
      <t>(DEKRANAS Rp. 252.600.000)</t>
    </r>
  </si>
  <si>
    <t>Belanja Jasa Tenaga Pelayanan Umum (Sekret)</t>
  </si>
  <si>
    <t>Belanja Jasa Tenaga Pelayanan Umum (Dekranasda)</t>
  </si>
  <si>
    <t>5.1.2.02.01.30</t>
  </si>
  <si>
    <t>Belanja Jasa Tenaga Kebersihan</t>
  </si>
  <si>
    <t>Belanja Jasa Tenaga Kebersihan (Dekranas)</t>
  </si>
  <si>
    <t>3.30.01.1.09</t>
  </si>
  <si>
    <t>Pemeliharaan  Barang Milik Daerah Penunjang Urusan Pemerintah Daerah</t>
  </si>
  <si>
    <t>3.30.01.1.09.02</t>
  </si>
  <si>
    <t>Penyediaan Jasa Pemeliharaan, Biaya Pemeliharaan, Pajak dan Perizinan Kendaraan Dinas Operasional atau Lapangan</t>
  </si>
  <si>
    <t>5.1.2.01.01.4</t>
  </si>
  <si>
    <t>Belanja Bahan Bakar dan Pelumas</t>
  </si>
  <si>
    <t>5.1.2.01.01.67</t>
  </si>
  <si>
    <t>Belanja Pembayaran Pajak, Bea, dan Perizinan</t>
  </si>
  <si>
    <t>5.1.2.3.</t>
  </si>
  <si>
    <t>Belanaja Pemeliharaan</t>
  </si>
  <si>
    <t>5.1.2.3.2.</t>
  </si>
  <si>
    <t>Belanaja Pemeliharaan Peralatan dan Mesin</t>
  </si>
  <si>
    <t>5.1.2.3.2.35.</t>
  </si>
  <si>
    <t>Belanja Pemeliharaan Alat Angkutan-Alat Angkutan Darat Bermotor-Kendaraan Dinas Bermotor Perorangan</t>
  </si>
  <si>
    <t>3.30.01.1.09.09</t>
  </si>
  <si>
    <t>Pemeliharaan/Rehabilitasi Gedung Kantor dan Bangunan Lainnya</t>
  </si>
  <si>
    <t>5.1.2.03.03</t>
  </si>
  <si>
    <t>Belanja Pemeliharaan Gedung dan Bangunan</t>
  </si>
  <si>
    <t>5.1.2.03.03.01</t>
  </si>
  <si>
    <t>Belanja Pemeliharaan Bangunan Gedung-Bangunan Gedung Tempat Kerja-Bangunan Gedung Kantor</t>
  </si>
  <si>
    <t>3.30.01.1.09.10</t>
  </si>
  <si>
    <t>Pemeliharaan/Rehabilitasi Sarana dan Prasarana Gedung Kantor dan Bangunan Lainnya</t>
  </si>
  <si>
    <t>5.1.2.03.02.123</t>
  </si>
  <si>
    <t>Belanja Pemeliharaan Alat Kantor dan Rumah Tangga-Alat Rumah Tangga-Alat Rumah Tangga Lainnya (Home Use)</t>
  </si>
  <si>
    <t>Pemeliharaan Sarana Prasarana Kantor (Dekranasda)</t>
  </si>
  <si>
    <t>Pemeliharaan Sarana Prasarana Kantor (Sekret)</t>
  </si>
  <si>
    <t>TOTAL</t>
  </si>
  <si>
    <t>Bandar Lampungf, 30 Desember 2022</t>
  </si>
  <si>
    <t>KETERANGAN :</t>
  </si>
  <si>
    <t>PAGU</t>
  </si>
  <si>
    <t>REALISASI</t>
  </si>
  <si>
    <t xml:space="preserve">% </t>
  </si>
  <si>
    <t>rincian spd</t>
  </si>
  <si>
    <t>GAJI</t>
  </si>
  <si>
    <t>REALISASI SPJ BELANJA BARANG DAN AJASA</t>
  </si>
  <si>
    <t>Belanja Modal</t>
  </si>
  <si>
    <t>Bansos</t>
  </si>
  <si>
    <t>TOTAL BELANJA BARANG DAN JASA</t>
  </si>
  <si>
    <t>TOTAL (REALISASI SPD)</t>
  </si>
  <si>
    <t>REALISASI BELANJA S/D SAAT INI (SPJ-SP2D)</t>
  </si>
  <si>
    <t>REALISASI SP2D (SPD-YG BLM SPP)</t>
  </si>
  <si>
    <t>KETERANGAN SISA SPD :</t>
  </si>
  <si>
    <t>SPD/SP2D</t>
  </si>
  <si>
    <t>LPJ</t>
  </si>
  <si>
    <t xml:space="preserve"> saldo GU </t>
  </si>
  <si>
    <t xml:space="preserve"> TU PI</t>
  </si>
  <si>
    <t xml:space="preserve"> SPD LS SARPRAS.</t>
  </si>
  <si>
    <t>STSTU PDN</t>
  </si>
  <si>
    <t>STS TU PDN</t>
  </si>
  <si>
    <t>TU DAGRI.229.760,000...sts.230,000</t>
  </si>
  <si>
    <t>TU DAGRI.200,000,000 STS.8.260.000</t>
  </si>
  <si>
    <t>tu daglu</t>
  </si>
  <si>
    <t>LS DAGDRI.200.000.000</t>
  </si>
  <si>
    <t>LS BPSMB.152.000.000</t>
  </si>
  <si>
    <t>LS PI.DEKRANAS.319.654.200</t>
  </si>
  <si>
    <t>LS SARPRAS.750.000.000</t>
  </si>
  <si>
    <t>tu SARPRAS</t>
  </si>
  <si>
    <t>tu KERJASAMA</t>
  </si>
  <si>
    <t>LS DES 1.384.015.180</t>
  </si>
  <si>
    <t>SPD TU UMUM</t>
  </si>
  <si>
    <t>SPD TU PDN</t>
  </si>
  <si>
    <t xml:space="preserve"> SPD TU PI</t>
  </si>
  <si>
    <t>sts</t>
  </si>
  <si>
    <t>sts TU dagri</t>
  </si>
  <si>
    <t>TU PDN</t>
  </si>
  <si>
    <t>PTHL</t>
  </si>
  <si>
    <t xml:space="preserve"> SPD MINUS</t>
  </si>
  <si>
    <t>STS SPJ</t>
  </si>
  <si>
    <t>TOTAL  SISA SPD</t>
  </si>
  <si>
    <t>TOTAL SPD LS</t>
  </si>
  <si>
    <t>Saldo Kas (Sisa SPD-STS)</t>
  </si>
  <si>
    <t>Bandar Lampung, 31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</si>
</sst>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</cellStyleXfs>
  <cellXfs count="408">
    <xf numFmtId="0" fontId="0" fillId="0" borderId="0" xfId="0"/>
    <xf numFmtId="0" fontId="0" fillId="2" borderId="0" xfId="0" applyFill="1"/>
    <xf numFmtId="41" fontId="0" fillId="2" borderId="0" xfId="1" applyFont="1" applyFill="1"/>
    <xf numFmtId="0" fontId="6" fillId="2" borderId="0" xfId="0" applyFont="1" applyFill="1"/>
    <xf numFmtId="4" fontId="0" fillId="0" borderId="0" xfId="0" applyNumberFormat="1"/>
    <xf numFmtId="41" fontId="0" fillId="2" borderId="0" xfId="1" applyFont="1" applyFill="1" applyBorder="1"/>
    <xf numFmtId="4" fontId="0" fillId="2" borderId="0" xfId="0" applyNumberFormat="1" applyFill="1"/>
    <xf numFmtId="41" fontId="0" fillId="2" borderId="0" xfId="0" applyNumberFormat="1" applyFill="1"/>
    <xf numFmtId="164" fontId="7" fillId="2" borderId="0" xfId="0" applyNumberFormat="1" applyFont="1" applyFill="1" applyAlignment="1">
      <alignment horizontal="center" vertical="top"/>
    </xf>
    <xf numFmtId="41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1" fontId="4" fillId="2" borderId="5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1" fontId="4" fillId="2" borderId="6" xfId="0" applyNumberFormat="1" applyFont="1" applyFill="1" applyBorder="1" applyAlignment="1">
      <alignment vertical="center" wrapText="1"/>
    </xf>
    <xf numFmtId="0" fontId="4" fillId="2" borderId="7" xfId="0" quotePrefix="1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41" fontId="4" fillId="2" borderId="7" xfId="0" applyNumberFormat="1" applyFont="1" applyFill="1" applyBorder="1" applyAlignment="1">
      <alignment vertical="top"/>
    </xf>
    <xf numFmtId="41" fontId="4" fillId="2" borderId="7" xfId="1" applyFont="1" applyFill="1" applyBorder="1" applyAlignment="1">
      <alignment horizontal="center" vertical="top"/>
    </xf>
    <xf numFmtId="41" fontId="8" fillId="2" borderId="7" xfId="0" applyNumberFormat="1" applyFont="1" applyFill="1" applyBorder="1" applyAlignment="1">
      <alignment vertical="top"/>
    </xf>
    <xf numFmtId="9" fontId="1" fillId="2" borderId="7" xfId="2" applyFont="1" applyFill="1" applyBorder="1" applyAlignment="1">
      <alignment horizontal="center" vertical="top"/>
    </xf>
    <xf numFmtId="41" fontId="4" fillId="2" borderId="0" xfId="1" applyFont="1" applyFill="1"/>
    <xf numFmtId="0" fontId="4" fillId="2" borderId="0" xfId="0" applyFont="1" applyFill="1"/>
    <xf numFmtId="0" fontId="4" fillId="2" borderId="8" xfId="0" quotePrefix="1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41" fontId="4" fillId="2" borderId="8" xfId="0" applyNumberFormat="1" applyFont="1" applyFill="1" applyBorder="1" applyAlignment="1">
      <alignment vertical="top"/>
    </xf>
    <xf numFmtId="41" fontId="4" fillId="2" borderId="8" xfId="1" applyFont="1" applyFill="1" applyBorder="1" applyAlignment="1">
      <alignment vertical="top"/>
    </xf>
    <xf numFmtId="41" fontId="4" fillId="2" borderId="8" xfId="1" applyFont="1" applyFill="1" applyBorder="1" applyAlignment="1">
      <alignment horizontal="center" vertical="top"/>
    </xf>
    <xf numFmtId="41" fontId="6" fillId="2" borderId="7" xfId="0" applyNumberFormat="1" applyFont="1" applyFill="1" applyBorder="1" applyAlignment="1">
      <alignment vertical="top"/>
    </xf>
    <xf numFmtId="9" fontId="4" fillId="2" borderId="7" xfId="2" applyFont="1" applyFill="1" applyBorder="1" applyAlignment="1">
      <alignment horizontal="center" vertical="top"/>
    </xf>
    <xf numFmtId="0" fontId="4" fillId="2" borderId="9" xfId="0" quotePrefix="1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41" fontId="8" fillId="2" borderId="8" xfId="0" applyNumberFormat="1" applyFont="1" applyFill="1" applyBorder="1" applyAlignment="1">
      <alignment vertical="center"/>
    </xf>
    <xf numFmtId="41" fontId="4" fillId="2" borderId="8" xfId="1" applyFont="1" applyFill="1" applyBorder="1" applyAlignment="1">
      <alignment vertical="center"/>
    </xf>
    <xf numFmtId="41" fontId="4" fillId="2" borderId="8" xfId="0" applyNumberFormat="1" applyFont="1" applyFill="1" applyBorder="1" applyAlignment="1">
      <alignment vertical="center"/>
    </xf>
    <xf numFmtId="41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8" xfId="0" quotePrefix="1" applyFont="1" applyFill="1" applyBorder="1" applyAlignment="1">
      <alignment horizontal="left" vertical="center" wrapText="1"/>
    </xf>
    <xf numFmtId="0" fontId="0" fillId="2" borderId="8" xfId="0" quotePrefix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1" fontId="0" fillId="2" borderId="8" xfId="0" applyNumberFormat="1" applyFill="1" applyBorder="1" applyAlignment="1">
      <alignment vertical="top"/>
    </xf>
    <xf numFmtId="41" fontId="0" fillId="2" borderId="8" xfId="1" applyFont="1" applyFill="1" applyBorder="1" applyAlignment="1">
      <alignment horizontal="center" vertical="top"/>
    </xf>
    <xf numFmtId="41" fontId="0" fillId="2" borderId="0" xfId="1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8" xfId="0" quotePrefix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1" fontId="0" fillId="2" borderId="8" xfId="0" applyNumberFormat="1" applyFill="1" applyBorder="1" applyAlignment="1">
      <alignment vertical="center"/>
    </xf>
    <xf numFmtId="41" fontId="0" fillId="2" borderId="0" xfId="1" applyFont="1" applyFill="1" applyAlignment="1">
      <alignment vertical="center"/>
    </xf>
    <xf numFmtId="0" fontId="0" fillId="2" borderId="0" xfId="0" applyFill="1" applyAlignment="1">
      <alignment vertical="center"/>
    </xf>
    <xf numFmtId="41" fontId="0" fillId="2" borderId="8" xfId="0" applyNumberFormat="1" applyFill="1" applyBorder="1"/>
    <xf numFmtId="164" fontId="0" fillId="2" borderId="7" xfId="0" applyNumberFormat="1" applyFill="1" applyBorder="1" applyAlignment="1">
      <alignment horizontal="center" vertical="top"/>
    </xf>
    <xf numFmtId="9" fontId="1" fillId="2" borderId="8" xfId="2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left" vertical="center"/>
    </xf>
    <xf numFmtId="0" fontId="9" fillId="2" borderId="8" xfId="0" quotePrefix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41" fontId="9" fillId="2" borderId="8" xfId="0" applyNumberFormat="1" applyFont="1" applyFill="1" applyBorder="1" applyAlignment="1">
      <alignment vertical="top"/>
    </xf>
    <xf numFmtId="41" fontId="9" fillId="2" borderId="8" xfId="1" applyFont="1" applyFill="1" applyBorder="1" applyAlignment="1">
      <alignment horizontal="center" vertical="top"/>
    </xf>
    <xf numFmtId="41" fontId="3" fillId="2" borderId="7" xfId="0" applyNumberFormat="1" applyFont="1" applyFill="1" applyBorder="1" applyAlignment="1">
      <alignment vertical="top"/>
    </xf>
    <xf numFmtId="9" fontId="3" fillId="2" borderId="7" xfId="2" applyFont="1" applyFill="1" applyBorder="1" applyAlignment="1">
      <alignment horizontal="center" vertical="top"/>
    </xf>
    <xf numFmtId="0" fontId="6" fillId="2" borderId="8" xfId="0" quotePrefix="1" applyFont="1" applyFill="1" applyBorder="1" applyAlignment="1">
      <alignment horizontal="left" vertical="top" wrapText="1"/>
    </xf>
    <xf numFmtId="41" fontId="6" fillId="2" borderId="8" xfId="0" applyNumberFormat="1" applyFont="1" applyFill="1" applyBorder="1" applyAlignment="1">
      <alignment vertical="top"/>
    </xf>
    <xf numFmtId="41" fontId="4" fillId="2" borderId="0" xfId="1" applyFont="1" applyFill="1" applyAlignment="1">
      <alignment vertical="top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0" fillId="2" borderId="8" xfId="0" applyNumberFormat="1" applyFill="1" applyBorder="1" applyAlignment="1">
      <alignment horizontal="center" vertical="top"/>
    </xf>
    <xf numFmtId="0" fontId="4" fillId="3" borderId="8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4" fillId="3" borderId="8" xfId="0" applyNumberFormat="1" applyFont="1" applyFill="1" applyBorder="1" applyAlignment="1">
      <alignment vertical="center"/>
    </xf>
    <xf numFmtId="41" fontId="4" fillId="3" borderId="8" xfId="1" applyFont="1" applyFill="1" applyBorder="1" applyAlignment="1">
      <alignment horizontal="center" vertical="top"/>
    </xf>
    <xf numFmtId="41" fontId="4" fillId="3" borderId="8" xfId="0" applyNumberFormat="1" applyFont="1" applyFill="1" applyBorder="1" applyAlignment="1">
      <alignment vertical="center"/>
    </xf>
    <xf numFmtId="41" fontId="8" fillId="3" borderId="7" xfId="0" applyNumberFormat="1" applyFont="1" applyFill="1" applyBorder="1" applyAlignment="1">
      <alignment vertical="top"/>
    </xf>
    <xf numFmtId="9" fontId="4" fillId="3" borderId="7" xfId="2" applyFont="1" applyFill="1" applyBorder="1" applyAlignment="1">
      <alignment horizontal="center" vertical="top"/>
    </xf>
    <xf numFmtId="41" fontId="4" fillId="3" borderId="0" xfId="1" applyFont="1" applyFill="1" applyAlignment="1">
      <alignment vertical="center"/>
    </xf>
    <xf numFmtId="0" fontId="4" fillId="3" borderId="0" xfId="0" applyFont="1" applyFill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41" fontId="8" fillId="2" borderId="8" xfId="0" applyNumberFormat="1" applyFont="1" applyFill="1" applyBorder="1" applyAlignment="1">
      <alignment vertical="top"/>
    </xf>
    <xf numFmtId="9" fontId="4" fillId="2" borderId="8" xfId="2" applyFont="1" applyFill="1" applyBorder="1" applyAlignment="1">
      <alignment horizontal="center" vertical="top"/>
    </xf>
    <xf numFmtId="41" fontId="1" fillId="2" borderId="8" xfId="1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1" fontId="0" fillId="2" borderId="8" xfId="1" applyFont="1" applyFill="1" applyBorder="1" applyAlignment="1">
      <alignment horizontal="center" vertical="top" wrapText="1"/>
    </xf>
    <xf numFmtId="0" fontId="8" fillId="2" borderId="8" xfId="3" applyFont="1" applyFill="1" applyBorder="1" applyAlignment="1">
      <alignment horizontal="left" vertical="top" wrapText="1"/>
    </xf>
    <xf numFmtId="0" fontId="4" fillId="2" borderId="1" xfId="0" quotePrefix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1" fontId="4" fillId="2" borderId="1" xfId="0" applyNumberFormat="1" applyFont="1" applyFill="1" applyBorder="1" applyAlignment="1">
      <alignment vertical="top"/>
    </xf>
    <xf numFmtId="41" fontId="0" fillId="2" borderId="1" xfId="0" applyNumberForma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41" fontId="0" fillId="2" borderId="1" xfId="0" applyNumberFormat="1" applyFill="1" applyBorder="1" applyAlignment="1">
      <alignment vertical="top"/>
    </xf>
    <xf numFmtId="0" fontId="4" fillId="2" borderId="1" xfId="0" quotePrefix="1" applyFont="1" applyFill="1" applyBorder="1" applyAlignment="1">
      <alignment horizontal="left" vertical="center" wrapText="1"/>
    </xf>
    <xf numFmtId="41" fontId="4" fillId="2" borderId="1" xfId="0" applyNumberFormat="1" applyFont="1" applyFill="1" applyBorder="1" applyAlignment="1">
      <alignment vertical="center"/>
    </xf>
    <xf numFmtId="0" fontId="0" fillId="2" borderId="1" xfId="0" quotePrefix="1" applyFill="1" applyBorder="1" applyAlignment="1">
      <alignment horizontal="left" vertical="center" wrapText="1"/>
    </xf>
    <xf numFmtId="0" fontId="0" fillId="3" borderId="1" xfId="0" quotePrefix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41" fontId="0" fillId="3" borderId="1" xfId="0" applyNumberFormat="1" applyFill="1" applyBorder="1" applyAlignment="1">
      <alignment vertical="center"/>
    </xf>
    <xf numFmtId="41" fontId="1" fillId="3" borderId="8" xfId="1" applyFont="1" applyFill="1" applyBorder="1" applyAlignment="1">
      <alignment horizontal="center" vertical="top"/>
    </xf>
    <xf numFmtId="41" fontId="6" fillId="3" borderId="7" xfId="0" applyNumberFormat="1" applyFont="1" applyFill="1" applyBorder="1" applyAlignment="1">
      <alignment vertical="top"/>
    </xf>
    <xf numFmtId="9" fontId="1" fillId="3" borderId="7" xfId="2" applyFont="1" applyFill="1" applyBorder="1" applyAlignment="1">
      <alignment horizontal="center" vertical="top"/>
    </xf>
    <xf numFmtId="41" fontId="0" fillId="3" borderId="0" xfId="1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2" borderId="1" xfId="0" quotePrefix="1" applyFill="1" applyBorder="1" applyAlignment="1">
      <alignment horizontal="left" vertical="top" wrapText="1"/>
    </xf>
    <xf numFmtId="0" fontId="8" fillId="2" borderId="1" xfId="3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8" fillId="2" borderId="10" xfId="4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/>
    </xf>
    <xf numFmtId="0" fontId="6" fillId="2" borderId="10" xfId="4" applyFont="1" applyFill="1" applyBorder="1" applyAlignment="1">
      <alignment horizontal="left" vertical="center" wrapText="1"/>
    </xf>
    <xf numFmtId="0" fontId="6" fillId="2" borderId="10" xfId="4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6" fillId="2" borderId="10" xfId="4" applyFont="1" applyFill="1" applyBorder="1" applyAlignment="1">
      <alignment horizontal="left" vertical="center"/>
    </xf>
    <xf numFmtId="41" fontId="4" fillId="2" borderId="8" xfId="0" applyNumberFormat="1" applyFont="1" applyFill="1" applyBorder="1"/>
    <xf numFmtId="41" fontId="0" fillId="3" borderId="8" xfId="1" applyFont="1" applyFill="1" applyBorder="1" applyAlignment="1">
      <alignment horizontal="center" vertical="top"/>
    </xf>
    <xf numFmtId="41" fontId="0" fillId="3" borderId="8" xfId="0" applyNumberFormat="1" applyFill="1" applyBorder="1" applyAlignment="1">
      <alignment vertical="top"/>
    </xf>
    <xf numFmtId="0" fontId="9" fillId="2" borderId="1" xfId="0" quotePrefix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1" fontId="9" fillId="2" borderId="1" xfId="0" applyNumberFormat="1" applyFont="1" applyFill="1" applyBorder="1" applyAlignment="1">
      <alignment vertical="center"/>
    </xf>
    <xf numFmtId="41" fontId="9" fillId="2" borderId="7" xfId="0" applyNumberFormat="1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41" fontId="3" fillId="2" borderId="8" xfId="0" applyNumberFormat="1" applyFont="1" applyFill="1" applyBorder="1" applyAlignment="1">
      <alignment vertical="top"/>
    </xf>
    <xf numFmtId="41" fontId="3" fillId="2" borderId="0" xfId="1" applyFont="1" applyFill="1" applyAlignment="1">
      <alignment vertical="center"/>
    </xf>
    <xf numFmtId="41" fontId="9" fillId="2" borderId="8" xfId="0" applyNumberFormat="1" applyFont="1" applyFill="1" applyBorder="1" applyAlignment="1">
      <alignment vertical="center"/>
    </xf>
    <xf numFmtId="41" fontId="6" fillId="2" borderId="1" xfId="0" applyNumberFormat="1" applyFont="1" applyFill="1" applyBorder="1" applyAlignment="1">
      <alignment vertical="top"/>
    </xf>
    <xf numFmtId="0" fontId="8" fillId="2" borderId="8" xfId="5" applyFont="1" applyFill="1" applyBorder="1" applyAlignment="1">
      <alignment horizontal="left" vertical="top" wrapText="1"/>
    </xf>
    <xf numFmtId="0" fontId="6" fillId="2" borderId="8" xfId="5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41" fontId="3" fillId="2" borderId="8" xfId="1" applyFont="1" applyFill="1" applyBorder="1" applyAlignment="1">
      <alignment horizontal="center" vertical="top"/>
    </xf>
    <xf numFmtId="41" fontId="0" fillId="2" borderId="8" xfId="0" quotePrefix="1" applyNumberFormat="1" applyFill="1" applyBorder="1" applyAlignment="1">
      <alignment horizontal="left" vertical="top" wrapText="1"/>
    </xf>
    <xf numFmtId="9" fontId="3" fillId="2" borderId="8" xfId="2" applyFont="1" applyFill="1" applyBorder="1" applyAlignment="1">
      <alignment horizontal="center" vertical="top"/>
    </xf>
    <xf numFmtId="0" fontId="6" fillId="2" borderId="8" xfId="5" applyFont="1" applyFill="1" applyBorder="1" applyAlignment="1">
      <alignment horizontal="left" vertical="center" wrapText="1"/>
    </xf>
    <xf numFmtId="41" fontId="6" fillId="2" borderId="8" xfId="1" applyFont="1" applyFill="1" applyBorder="1" applyAlignment="1">
      <alignment horizontal="center" vertical="top"/>
    </xf>
    <xf numFmtId="0" fontId="6" fillId="2" borderId="8" xfId="5" applyFont="1" applyFill="1" applyBorder="1" applyAlignment="1">
      <alignment horizontal="left" vertical="center"/>
    </xf>
    <xf numFmtId="0" fontId="3" fillId="2" borderId="8" xfId="5" applyFont="1" applyFill="1" applyBorder="1" applyAlignment="1">
      <alignment horizontal="left" vertical="top" wrapText="1"/>
    </xf>
    <xf numFmtId="164" fontId="0" fillId="2" borderId="7" xfId="0" applyNumberFormat="1" applyFill="1" applyBorder="1" applyAlignment="1">
      <alignment horizontal="center" vertical="center"/>
    </xf>
    <xf numFmtId="41" fontId="1" fillId="2" borderId="0" xfId="1" applyFont="1" applyFill="1" applyAlignment="1">
      <alignment vertical="center"/>
    </xf>
    <xf numFmtId="41" fontId="8" fillId="2" borderId="1" xfId="0" applyNumberFormat="1" applyFont="1" applyFill="1" applyBorder="1" applyAlignment="1">
      <alignment vertical="center"/>
    </xf>
    <xf numFmtId="41" fontId="8" fillId="2" borderId="8" xfId="1" applyFont="1" applyFill="1" applyBorder="1" applyAlignment="1">
      <alignment horizontal="center" vertical="top"/>
    </xf>
    <xf numFmtId="41" fontId="0" fillId="2" borderId="0" xfId="0" applyNumberForma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5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22" fontId="4" fillId="2" borderId="7" xfId="1" applyNumberFormat="1" applyFont="1" applyFill="1" applyBorder="1" applyAlignment="1">
      <alignment horizontal="left" vertical="top" wrapText="1"/>
    </xf>
    <xf numFmtId="41" fontId="4" fillId="2" borderId="7" xfId="1" applyFont="1" applyFill="1" applyBorder="1" applyAlignment="1">
      <alignment vertical="top"/>
    </xf>
    <xf numFmtId="41" fontId="8" fillId="2" borderId="8" xfId="1" applyFont="1" applyFill="1" applyBorder="1" applyAlignment="1">
      <alignment vertical="top"/>
    </xf>
    <xf numFmtId="41" fontId="6" fillId="2" borderId="0" xfId="1" applyFont="1" applyFill="1"/>
    <xf numFmtId="41" fontId="0" fillId="2" borderId="8" xfId="1" applyFont="1" applyFill="1" applyBorder="1" applyAlignment="1">
      <alignment vertical="top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41" fontId="6" fillId="2" borderId="8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vertical="center"/>
    </xf>
    <xf numFmtId="41" fontId="0" fillId="2" borderId="1" xfId="1" applyFont="1" applyFill="1" applyBorder="1" applyAlignment="1">
      <alignment horizontal="center" vertical="center"/>
    </xf>
    <xf numFmtId="41" fontId="4" fillId="2" borderId="1" xfId="1" applyFont="1" applyFill="1" applyBorder="1" applyAlignment="1">
      <alignment vertical="center"/>
    </xf>
    <xf numFmtId="41" fontId="6" fillId="2" borderId="8" xfId="1" applyFont="1" applyFill="1" applyBorder="1" applyAlignment="1">
      <alignment horizontal="center" vertical="center" wrapText="1"/>
    </xf>
    <xf numFmtId="9" fontId="9" fillId="2" borderId="7" xfId="2" applyFont="1" applyFill="1" applyBorder="1" applyAlignment="1">
      <alignment horizontal="center" vertical="top"/>
    </xf>
    <xf numFmtId="41" fontId="0" fillId="2" borderId="1" xfId="1" applyFont="1" applyFill="1" applyBorder="1" applyAlignment="1">
      <alignment horizontal="center" vertical="top"/>
    </xf>
    <xf numFmtId="0" fontId="6" fillId="2" borderId="1" xfId="0" quotePrefix="1" applyFont="1" applyFill="1" applyBorder="1" applyAlignment="1">
      <alignment horizontal="left" vertical="top" wrapText="1"/>
    </xf>
    <xf numFmtId="41" fontId="3" fillId="2" borderId="0" xfId="1" applyFont="1" applyFill="1" applyAlignment="1">
      <alignment vertical="top"/>
    </xf>
    <xf numFmtId="0" fontId="3" fillId="2" borderId="8" xfId="0" quotePrefix="1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/>
    </xf>
    <xf numFmtId="41" fontId="3" fillId="2" borderId="8" xfId="0" applyNumberFormat="1" applyFont="1" applyFill="1" applyBorder="1" applyAlignment="1">
      <alignment vertical="top" wrapText="1"/>
    </xf>
    <xf numFmtId="41" fontId="3" fillId="2" borderId="0" xfId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9" fontId="0" fillId="2" borderId="7" xfId="2" applyFont="1" applyFill="1" applyBorder="1" applyAlignment="1">
      <alignment horizontal="center" vertical="top"/>
    </xf>
    <xf numFmtId="0" fontId="6" fillId="2" borderId="8" xfId="0" quotePrefix="1" applyFont="1" applyFill="1" applyBorder="1" applyAlignment="1">
      <alignment horizontal="left" vertical="center" wrapText="1"/>
    </xf>
    <xf numFmtId="41" fontId="6" fillId="2" borderId="8" xfId="0" applyNumberFormat="1" applyFont="1" applyFill="1" applyBorder="1" applyAlignment="1">
      <alignment vertical="center"/>
    </xf>
    <xf numFmtId="0" fontId="6" fillId="2" borderId="1" xfId="5" applyFont="1" applyFill="1" applyBorder="1" applyAlignment="1">
      <alignment horizontal="left" vertical="center"/>
    </xf>
    <xf numFmtId="0" fontId="3" fillId="2" borderId="8" xfId="0" quotePrefix="1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1" fontId="3" fillId="2" borderId="1" xfId="0" applyNumberFormat="1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left" vertical="center" wrapText="1"/>
    </xf>
    <xf numFmtId="41" fontId="6" fillId="2" borderId="1" xfId="0" applyNumberFormat="1" applyFont="1" applyFill="1" applyBorder="1" applyAlignment="1">
      <alignment vertical="center"/>
    </xf>
    <xf numFmtId="0" fontId="8" fillId="2" borderId="1" xfId="5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left" vertical="top" wrapText="1"/>
    </xf>
    <xf numFmtId="41" fontId="8" fillId="2" borderId="1" xfId="0" applyNumberFormat="1" applyFont="1" applyFill="1" applyBorder="1" applyAlignment="1">
      <alignment vertical="top"/>
    </xf>
    <xf numFmtId="9" fontId="8" fillId="2" borderId="7" xfId="2" applyFont="1" applyFill="1" applyBorder="1" applyAlignment="1">
      <alignment horizontal="center" vertical="top"/>
    </xf>
    <xf numFmtId="9" fontId="6" fillId="2" borderId="7" xfId="2" applyFont="1" applyFill="1" applyBorder="1" applyAlignment="1">
      <alignment horizontal="center" vertical="top"/>
    </xf>
    <xf numFmtId="41" fontId="3" fillId="2" borderId="0" xfId="1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41" fontId="3" fillId="2" borderId="0" xfId="1" applyFont="1" applyFill="1" applyAlignment="1">
      <alignment horizontal="right" vertical="top"/>
    </xf>
    <xf numFmtId="0" fontId="8" fillId="2" borderId="8" xfId="5" applyFont="1" applyFill="1" applyBorder="1" applyAlignment="1">
      <alignment horizontal="left" vertical="center" wrapText="1"/>
    </xf>
    <xf numFmtId="0" fontId="3" fillId="2" borderId="8" xfId="5" applyFont="1" applyFill="1" applyBorder="1" applyAlignment="1">
      <alignment horizontal="left" vertical="center" wrapText="1"/>
    </xf>
    <xf numFmtId="41" fontId="3" fillId="2" borderId="8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8" xfId="0" quotePrefix="1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 wrapText="1"/>
    </xf>
    <xf numFmtId="41" fontId="4" fillId="2" borderId="8" xfId="0" applyNumberFormat="1" applyFont="1" applyFill="1" applyBorder="1" applyAlignment="1">
      <alignment wrapText="1"/>
    </xf>
    <xf numFmtId="41" fontId="4" fillId="2" borderId="8" xfId="0" applyNumberFormat="1" applyFont="1" applyFill="1" applyBorder="1" applyAlignment="1">
      <alignment vertical="center" wrapText="1"/>
    </xf>
    <xf numFmtId="41" fontId="4" fillId="2" borderId="0" xfId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41" fontId="3" fillId="2" borderId="1" xfId="0" applyNumberFormat="1" applyFont="1" applyFill="1" applyBorder="1" applyAlignment="1">
      <alignment vertical="top"/>
    </xf>
    <xf numFmtId="164" fontId="3" fillId="2" borderId="7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horizontal="left" vertical="center"/>
    </xf>
    <xf numFmtId="41" fontId="3" fillId="2" borderId="8" xfId="1" applyFont="1" applyFill="1" applyBorder="1" applyAlignment="1">
      <alignment vertical="center"/>
    </xf>
    <xf numFmtId="0" fontId="9" fillId="2" borderId="8" xfId="5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left" vertical="top" wrapText="1"/>
    </xf>
    <xf numFmtId="41" fontId="0" fillId="2" borderId="1" xfId="0" quotePrefix="1" applyNumberFormat="1" applyFill="1" applyBorder="1" applyAlignment="1">
      <alignment horizontal="left" vertical="top" wrapText="1"/>
    </xf>
    <xf numFmtId="41" fontId="3" fillId="2" borderId="8" xfId="1" applyFont="1" applyFill="1" applyBorder="1" applyAlignment="1">
      <alignment horizontal="center" vertical="center"/>
    </xf>
    <xf numFmtId="0" fontId="9" fillId="2" borderId="8" xfId="0" quotePrefix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 wrapText="1"/>
    </xf>
    <xf numFmtId="41" fontId="4" fillId="2" borderId="8" xfId="1" applyFont="1" applyFill="1" applyBorder="1" applyAlignment="1">
      <alignment horizontal="center" vertical="center"/>
    </xf>
    <xf numFmtId="41" fontId="8" fillId="2" borderId="7" xfId="0" applyNumberFormat="1" applyFont="1" applyFill="1" applyBorder="1" applyAlignment="1">
      <alignment vertical="center"/>
    </xf>
    <xf numFmtId="9" fontId="4" fillId="2" borderId="7" xfId="2" applyFont="1" applyFill="1" applyBorder="1" applyAlignment="1">
      <alignment horizontal="center" vertical="center"/>
    </xf>
    <xf numFmtId="41" fontId="0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20" fontId="8" fillId="2" borderId="8" xfId="0" quotePrefix="1" applyNumberFormat="1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/>
    </xf>
    <xf numFmtId="41" fontId="8" fillId="2" borderId="8" xfId="1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top"/>
    </xf>
    <xf numFmtId="0" fontId="8" fillId="2" borderId="10" xfId="4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2" borderId="8" xfId="4" applyFont="1" applyFill="1" applyBorder="1" applyAlignment="1">
      <alignment horizontal="left" vertical="center"/>
    </xf>
    <xf numFmtId="41" fontId="4" fillId="2" borderId="8" xfId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 wrapText="1"/>
    </xf>
    <xf numFmtId="0" fontId="8" fillId="2" borderId="10" xfId="4" applyFont="1" applyFill="1" applyBorder="1" applyAlignment="1">
      <alignment horizontal="left" vertical="top" wrapText="1"/>
    </xf>
    <xf numFmtId="0" fontId="8" fillId="2" borderId="10" xfId="4" applyFont="1" applyFill="1" applyBorder="1" applyAlignment="1">
      <alignment vertical="center"/>
    </xf>
    <xf numFmtId="0" fontId="6" fillId="2" borderId="10" xfId="4" applyFont="1" applyFill="1" applyBorder="1" applyAlignment="1">
      <alignment vertical="center"/>
    </xf>
    <xf numFmtId="41" fontId="0" fillId="2" borderId="8" xfId="1" applyFont="1" applyFill="1" applyBorder="1" applyAlignment="1">
      <alignment horizontal="center" vertical="center"/>
    </xf>
    <xf numFmtId="41" fontId="0" fillId="2" borderId="8" xfId="0" applyNumberForma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 wrapText="1"/>
    </xf>
    <xf numFmtId="9" fontId="4" fillId="2" borderId="8" xfId="2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top"/>
    </xf>
    <xf numFmtId="41" fontId="4" fillId="2" borderId="1" xfId="0" applyNumberFormat="1" applyFont="1" applyFill="1" applyBorder="1"/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center"/>
    </xf>
    <xf numFmtId="0" fontId="9" fillId="2" borderId="10" xfId="4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0" fontId="0" fillId="2" borderId="10" xfId="0" applyFill="1" applyBorder="1" applyAlignment="1">
      <alignment horizontal="left" vertical="center"/>
    </xf>
    <xf numFmtId="41" fontId="0" fillId="2" borderId="9" xfId="0" applyNumberFormat="1" applyFill="1" applyBorder="1" applyAlignment="1">
      <alignment vertical="center"/>
    </xf>
    <xf numFmtId="41" fontId="4" fillId="2" borderId="9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4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vertical="center"/>
    </xf>
    <xf numFmtId="9" fontId="6" fillId="2" borderId="8" xfId="2" applyFont="1" applyFill="1" applyBorder="1" applyAlignment="1">
      <alignment horizontal="center" vertical="top"/>
    </xf>
    <xf numFmtId="41" fontId="4" fillId="2" borderId="9" xfId="1" applyFont="1" applyFill="1" applyBorder="1"/>
    <xf numFmtId="0" fontId="3" fillId="2" borderId="8" xfId="0" applyFont="1" applyFill="1" applyBorder="1" applyAlignment="1">
      <alignment horizontal="left" vertical="center" wrapText="1"/>
    </xf>
    <xf numFmtId="41" fontId="3" fillId="2" borderId="1" xfId="1" applyFont="1" applyFill="1" applyBorder="1" applyAlignment="1">
      <alignment horizontal="left" vertical="center" wrapText="1"/>
    </xf>
    <xf numFmtId="41" fontId="4" fillId="2" borderId="9" xfId="1" applyFont="1" applyFill="1" applyBorder="1" applyAlignment="1">
      <alignment vertical="center"/>
    </xf>
    <xf numFmtId="41" fontId="1" fillId="2" borderId="9" xfId="1" applyFont="1" applyFill="1" applyBorder="1" applyAlignment="1">
      <alignment vertical="center"/>
    </xf>
    <xf numFmtId="41" fontId="0" fillId="2" borderId="9" xfId="1" applyFont="1" applyFill="1" applyBorder="1" applyAlignment="1">
      <alignment vertical="center"/>
    </xf>
    <xf numFmtId="41" fontId="6" fillId="2" borderId="1" xfId="1" applyFont="1" applyFill="1" applyBorder="1" applyAlignment="1">
      <alignment horizontal="left" vertical="center"/>
    </xf>
    <xf numFmtId="41" fontId="8" fillId="2" borderId="1" xfId="1" applyFont="1" applyFill="1" applyBorder="1" applyAlignment="1">
      <alignment horizontal="left" vertical="center"/>
    </xf>
    <xf numFmtId="41" fontId="6" fillId="2" borderId="1" xfId="1" applyFont="1" applyFill="1" applyBorder="1" applyAlignment="1">
      <alignment horizontal="left" vertical="top" wrapText="1"/>
    </xf>
    <xf numFmtId="0" fontId="3" fillId="2" borderId="10" xfId="4" applyFont="1" applyFill="1" applyBorder="1" applyAlignment="1">
      <alignment horizontal="left" vertical="center" wrapText="1"/>
    </xf>
    <xf numFmtId="0" fontId="3" fillId="2" borderId="10" xfId="4" applyFont="1" applyFill="1" applyBorder="1" applyAlignment="1">
      <alignment horizontal="left" vertical="center"/>
    </xf>
    <xf numFmtId="164" fontId="0" fillId="2" borderId="8" xfId="0" applyNumberFormat="1" applyFill="1" applyBorder="1" applyAlignment="1">
      <alignment vertical="top"/>
    </xf>
    <xf numFmtId="164" fontId="0" fillId="2" borderId="8" xfId="0" applyNumberFormat="1" applyFill="1" applyBorder="1" applyAlignment="1">
      <alignment vertical="center"/>
    </xf>
    <xf numFmtId="164" fontId="4" fillId="2" borderId="8" xfId="1" applyNumberFormat="1" applyFont="1" applyFill="1" applyBorder="1" applyAlignment="1">
      <alignment horizontal="center" vertical="center"/>
    </xf>
    <xf numFmtId="41" fontId="9" fillId="2" borderId="8" xfId="1" applyFont="1" applyFill="1" applyBorder="1" applyAlignment="1">
      <alignment horizontal="center" vertical="center"/>
    </xf>
    <xf numFmtId="3" fontId="0" fillId="2" borderId="0" xfId="0" applyNumberFormat="1" applyFill="1"/>
    <xf numFmtId="164" fontId="4" fillId="2" borderId="0" xfId="1" applyNumberFormat="1" applyFont="1" applyFill="1" applyBorder="1" applyAlignment="1">
      <alignment horizontal="center" vertical="center"/>
    </xf>
    <xf numFmtId="41" fontId="4" fillId="2" borderId="0" xfId="1" applyFont="1" applyFill="1" applyBorder="1" applyAlignment="1">
      <alignment horizontal="center" vertical="center"/>
    </xf>
    <xf numFmtId="43" fontId="11" fillId="0" borderId="0" xfId="0" applyNumberFormat="1" applyFont="1"/>
    <xf numFmtId="41" fontId="9" fillId="2" borderId="0" xfId="1" applyFont="1" applyFill="1" applyBorder="1" applyAlignment="1">
      <alignment horizontal="center" vertical="center"/>
    </xf>
    <xf numFmtId="41" fontId="4" fillId="2" borderId="0" xfId="0" applyNumberFormat="1" applyFont="1" applyFill="1" applyAlignment="1">
      <alignment horizontal="center" vertical="center"/>
    </xf>
    <xf numFmtId="41" fontId="8" fillId="2" borderId="0" xfId="0" applyNumberFormat="1" applyFont="1" applyFill="1" applyAlignment="1">
      <alignment vertical="center"/>
    </xf>
    <xf numFmtId="9" fontId="4" fillId="2" borderId="0" xfId="2" applyFont="1" applyFill="1" applyBorder="1" applyAlignment="1">
      <alignment horizontal="center" vertical="center"/>
    </xf>
    <xf numFmtId="4" fontId="11" fillId="0" borderId="0" xfId="0" applyNumberFormat="1" applyFont="1"/>
    <xf numFmtId="43" fontId="0" fillId="0" borderId="0" xfId="0" applyNumberFormat="1"/>
    <xf numFmtId="41" fontId="12" fillId="2" borderId="0" xfId="1" applyFont="1" applyFill="1" applyAlignment="1">
      <alignment horizontal="center"/>
    </xf>
    <xf numFmtId="4" fontId="13" fillId="0" borderId="0" xfId="0" applyNumberFormat="1" applyFont="1"/>
    <xf numFmtId="4" fontId="14" fillId="2" borderId="0" xfId="0" applyNumberFormat="1" applyFont="1" applyFill="1"/>
    <xf numFmtId="3" fontId="14" fillId="2" borderId="0" xfId="0" applyNumberFormat="1" applyFont="1" applyFill="1"/>
    <xf numFmtId="41" fontId="3" fillId="2" borderId="0" xfId="1" applyFont="1" applyFill="1"/>
    <xf numFmtId="41" fontId="0" fillId="0" borderId="0" xfId="0" applyNumberFormat="1"/>
    <xf numFmtId="41" fontId="0" fillId="0" borderId="0" xfId="1" applyFont="1"/>
    <xf numFmtId="3" fontId="7" fillId="2" borderId="0" xfId="0" applyNumberFormat="1" applyFont="1" applyFill="1"/>
    <xf numFmtId="4" fontId="13" fillId="2" borderId="0" xfId="0" applyNumberFormat="1" applyFont="1" applyFill="1"/>
    <xf numFmtId="4" fontId="11" fillId="2" borderId="0" xfId="0" applyNumberFormat="1" applyFont="1" applyFill="1"/>
    <xf numFmtId="41" fontId="1" fillId="2" borderId="0" xfId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41" fontId="15" fillId="2" borderId="8" xfId="0" applyNumberFormat="1" applyFont="1" applyFill="1" applyBorder="1" applyAlignment="1">
      <alignment horizontal="center" vertical="top"/>
    </xf>
    <xf numFmtId="41" fontId="8" fillId="2" borderId="8" xfId="1" applyFont="1" applyFill="1" applyBorder="1" applyAlignment="1">
      <alignment horizontal="center"/>
    </xf>
    <xf numFmtId="41" fontId="8" fillId="2" borderId="9" xfId="1" applyFont="1" applyFill="1" applyBorder="1" applyAlignment="1">
      <alignment horizontal="center"/>
    </xf>
    <xf numFmtId="0" fontId="14" fillId="0" borderId="0" xfId="0" applyFont="1"/>
    <xf numFmtId="41" fontId="1" fillId="2" borderId="0" xfId="1" applyFont="1" applyFill="1" applyBorder="1"/>
    <xf numFmtId="41" fontId="14" fillId="2" borderId="0" xfId="1" applyFont="1" applyFill="1"/>
    <xf numFmtId="0" fontId="0" fillId="2" borderId="0" xfId="0" applyFill="1" applyAlignment="1">
      <alignment horizontal="right"/>
    </xf>
    <xf numFmtId="41" fontId="16" fillId="2" borderId="8" xfId="0" applyNumberFormat="1" applyFont="1" applyFill="1" applyBorder="1" applyAlignment="1">
      <alignment vertical="top"/>
    </xf>
    <xf numFmtId="41" fontId="8" fillId="2" borderId="8" xfId="1" applyFont="1" applyFill="1" applyBorder="1"/>
    <xf numFmtId="9" fontId="8" fillId="2" borderId="8" xfId="2" applyFont="1" applyFill="1" applyBorder="1"/>
    <xf numFmtId="42" fontId="17" fillId="2" borderId="9" xfId="2" applyNumberFormat="1" applyFont="1" applyFill="1" applyBorder="1"/>
    <xf numFmtId="164" fontId="11" fillId="2" borderId="0" xfId="1" applyNumberFormat="1" applyFont="1" applyFill="1"/>
    <xf numFmtId="41" fontId="1" fillId="2" borderId="0" xfId="0" applyNumberFormat="1" applyFont="1" applyFill="1"/>
    <xf numFmtId="41" fontId="11" fillId="2" borderId="0" xfId="1" applyFont="1" applyFill="1"/>
    <xf numFmtId="41" fontId="0" fillId="2" borderId="8" xfId="1" applyFont="1" applyFill="1" applyBorder="1"/>
    <xf numFmtId="41" fontId="14" fillId="2" borderId="8" xfId="0" applyNumberFormat="1" applyFont="1" applyFill="1" applyBorder="1" applyAlignment="1">
      <alignment vertical="top"/>
    </xf>
    <xf numFmtId="41" fontId="6" fillId="2" borderId="8" xfId="1" applyFont="1" applyFill="1" applyBorder="1"/>
    <xf numFmtId="9" fontId="6" fillId="2" borderId="8" xfId="2" applyFont="1" applyFill="1" applyBorder="1"/>
    <xf numFmtId="0" fontId="6" fillId="2" borderId="0" xfId="0" applyFont="1" applyFill="1" applyAlignment="1">
      <alignment horizontal="right"/>
    </xf>
    <xf numFmtId="41" fontId="17" fillId="2" borderId="9" xfId="2" applyNumberFormat="1" applyFont="1" applyFill="1" applyBorder="1"/>
    <xf numFmtId="4" fontId="1" fillId="2" borderId="0" xfId="0" applyNumberFormat="1" applyFont="1" applyFill="1"/>
    <xf numFmtId="10" fontId="6" fillId="3" borderId="8" xfId="2" applyNumberFormat="1" applyFont="1" applyFill="1" applyBorder="1"/>
    <xf numFmtId="9" fontId="18" fillId="2" borderId="1" xfId="2" applyFont="1" applyFill="1" applyBorder="1" applyAlignment="1">
      <alignment horizontal="center" vertical="center"/>
    </xf>
    <xf numFmtId="41" fontId="17" fillId="2" borderId="7" xfId="2" applyNumberFormat="1" applyFont="1" applyFill="1" applyBorder="1"/>
    <xf numFmtId="3" fontId="1" fillId="2" borderId="0" xfId="0" applyNumberFormat="1" applyFont="1" applyFill="1"/>
    <xf numFmtId="41" fontId="7" fillId="2" borderId="0" xfId="0" applyNumberFormat="1" applyFont="1" applyFill="1" applyAlignment="1">
      <alignment vertical="top"/>
    </xf>
    <xf numFmtId="9" fontId="3" fillId="2" borderId="0" xfId="1" applyNumberFormat="1" applyFont="1" applyFill="1"/>
    <xf numFmtId="9" fontId="0" fillId="2" borderId="0" xfId="2" applyFont="1" applyFill="1"/>
    <xf numFmtId="41" fontId="1" fillId="2" borderId="8" xfId="1" applyFont="1" applyFill="1" applyBorder="1"/>
    <xf numFmtId="9" fontId="1" fillId="2" borderId="8" xfId="2" applyFont="1" applyFill="1" applyBorder="1"/>
    <xf numFmtId="41" fontId="1" fillId="2" borderId="0" xfId="2" applyNumberFormat="1" applyFont="1" applyFill="1" applyBorder="1"/>
    <xf numFmtId="41" fontId="4" fillId="2" borderId="0" xfId="1" applyFont="1" applyFill="1" applyBorder="1"/>
    <xf numFmtId="0" fontId="8" fillId="2" borderId="0" xfId="0" applyFont="1" applyFill="1" applyAlignment="1">
      <alignment horizontal="right"/>
    </xf>
    <xf numFmtId="41" fontId="4" fillId="2" borderId="8" xfId="1" applyFont="1" applyFill="1" applyBorder="1" applyAlignment="1">
      <alignment horizontal="center"/>
    </xf>
    <xf numFmtId="41" fontId="0" fillId="2" borderId="0" xfId="2" applyNumberFormat="1" applyFont="1" applyFill="1"/>
    <xf numFmtId="41" fontId="0" fillId="2" borderId="9" xfId="1" applyFont="1" applyFill="1" applyBorder="1"/>
    <xf numFmtId="41" fontId="1" fillId="2" borderId="0" xfId="2" applyNumberFormat="1" applyFont="1" applyFill="1"/>
    <xf numFmtId="41" fontId="1" fillId="2" borderId="8" xfId="1" applyFont="1" applyFill="1" applyBorder="1" applyAlignment="1">
      <alignment horizontal="right"/>
    </xf>
    <xf numFmtId="41" fontId="6" fillId="4" borderId="8" xfId="1" applyFont="1" applyFill="1" applyBorder="1"/>
    <xf numFmtId="41" fontId="11" fillId="2" borderId="9" xfId="1" applyFont="1" applyFill="1" applyBorder="1"/>
    <xf numFmtId="41" fontId="1" fillId="2" borderId="0" xfId="1" applyFont="1" applyFill="1"/>
    <xf numFmtId="41" fontId="0" fillId="3" borderId="8" xfId="1" applyFont="1" applyFill="1" applyBorder="1"/>
    <xf numFmtId="41" fontId="0" fillId="4" borderId="8" xfId="1" applyFont="1" applyFill="1" applyBorder="1"/>
    <xf numFmtId="14" fontId="0" fillId="2" borderId="8" xfId="1" applyNumberFormat="1" applyFont="1" applyFill="1" applyBorder="1"/>
    <xf numFmtId="41" fontId="0" fillId="2" borderId="0" xfId="1" applyFont="1" applyFill="1" applyBorder="1" applyAlignment="1">
      <alignment horizontal="left"/>
    </xf>
    <xf numFmtId="41" fontId="11" fillId="2" borderId="0" xfId="1" applyFont="1" applyFill="1" applyBorder="1" applyAlignment="1">
      <alignment horizontal="left"/>
    </xf>
    <xf numFmtId="41" fontId="6" fillId="2" borderId="0" xfId="1" applyFont="1" applyFill="1" applyAlignment="1">
      <alignment horizontal="right"/>
    </xf>
    <xf numFmtId="41" fontId="19" fillId="2" borderId="0" xfId="1" applyFont="1" applyFill="1"/>
    <xf numFmtId="41" fontId="6" fillId="3" borderId="8" xfId="1" applyFont="1" applyFill="1" applyBorder="1"/>
    <xf numFmtId="41" fontId="11" fillId="2" borderId="0" xfId="1" applyFont="1" applyFill="1" applyBorder="1"/>
    <xf numFmtId="41" fontId="6" fillId="5" borderId="8" xfId="1" applyFont="1" applyFill="1" applyBorder="1"/>
    <xf numFmtId="41" fontId="3" fillId="2" borderId="8" xfId="1" applyFont="1" applyFill="1" applyBorder="1"/>
    <xf numFmtId="41" fontId="4" fillId="2" borderId="8" xfId="1" applyFont="1" applyFill="1" applyBorder="1"/>
    <xf numFmtId="41" fontId="3" fillId="2" borderId="0" xfId="1" applyFont="1" applyFill="1" applyBorder="1"/>
    <xf numFmtId="41" fontId="20" fillId="2" borderId="0" xfId="1" applyFont="1" applyFill="1" applyAlignment="1">
      <alignment horizontal="right"/>
    </xf>
    <xf numFmtId="41" fontId="9" fillId="2" borderId="8" xfId="0" applyNumberFormat="1" applyFont="1" applyFill="1" applyBorder="1"/>
    <xf numFmtId="41" fontId="9" fillId="2" borderId="0" xfId="0" applyNumberFormat="1" applyFont="1" applyFill="1"/>
    <xf numFmtId="41" fontId="20" fillId="2" borderId="0" xfId="1" applyFont="1" applyFill="1"/>
    <xf numFmtId="41" fontId="6" fillId="2" borderId="0" xfId="0" applyNumberFormat="1" applyFont="1" applyFill="1" applyAlignment="1">
      <alignment horizontal="right"/>
    </xf>
    <xf numFmtId="41" fontId="4" fillId="2" borderId="0" xfId="0" applyNumberFormat="1" applyFont="1" applyFill="1"/>
    <xf numFmtId="41" fontId="3" fillId="2" borderId="0" xfId="0" applyNumberFormat="1" applyFont="1" applyFill="1"/>
    <xf numFmtId="0" fontId="8" fillId="3" borderId="8" xfId="0" applyFont="1" applyFill="1" applyBorder="1" applyAlignment="1">
      <alignment horizontal="left" vertical="top" wrapText="1"/>
    </xf>
    <xf numFmtId="41" fontId="4" fillId="3" borderId="8" xfId="0" applyNumberFormat="1" applyFont="1" applyFill="1" applyBorder="1" applyAlignment="1">
      <alignment vertical="top"/>
    </xf>
    <xf numFmtId="41" fontId="4" fillId="3" borderId="8" xfId="1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 wrapText="1"/>
    </xf>
    <xf numFmtId="41" fontId="4" fillId="3" borderId="1" xfId="0" applyNumberFormat="1" applyFont="1" applyFill="1" applyBorder="1" applyAlignment="1">
      <alignment vertical="top"/>
    </xf>
    <xf numFmtId="0" fontId="8" fillId="3" borderId="1" xfId="3" applyFont="1" applyFill="1" applyBorder="1" applyAlignment="1">
      <alignment horizontal="left" vertical="center" wrapText="1"/>
    </xf>
    <xf numFmtId="41" fontId="4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8" xfId="5" applyFont="1" applyFill="1" applyBorder="1" applyAlignment="1">
      <alignment horizontal="left" vertical="top" wrapText="1"/>
    </xf>
    <xf numFmtId="0" fontId="8" fillId="3" borderId="1" xfId="3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vertical="top"/>
    </xf>
    <xf numFmtId="41" fontId="8" fillId="3" borderId="1" xfId="0" applyNumberFormat="1" applyFont="1" applyFill="1" applyBorder="1" applyAlignment="1">
      <alignment vertical="top"/>
    </xf>
    <xf numFmtId="41" fontId="8" fillId="3" borderId="8" xfId="1" applyFont="1" applyFill="1" applyBorder="1" applyAlignment="1">
      <alignment horizontal="center" vertical="top"/>
    </xf>
    <xf numFmtId="0" fontId="8" fillId="3" borderId="8" xfId="0" applyFont="1" applyFill="1" applyBorder="1" applyAlignment="1">
      <alignment vertical="top" wrapText="1"/>
    </xf>
    <xf numFmtId="0" fontId="8" fillId="3" borderId="10" xfId="4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2" xfId="4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164" fontId="4" fillId="3" borderId="8" xfId="0" applyNumberFormat="1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horizontal="center" vertical="center" wrapText="1"/>
    </xf>
    <xf numFmtId="41" fontId="4" fillId="2" borderId="5" xfId="1" applyFont="1" applyFill="1" applyBorder="1" applyAlignment="1">
      <alignment horizontal="center" vertical="center" wrapText="1"/>
    </xf>
    <xf numFmtId="41" fontId="4" fillId="2" borderId="2" xfId="1" applyFont="1" applyFill="1" applyBorder="1" applyAlignment="1">
      <alignment horizontal="center" vertical="center" wrapText="1"/>
    </xf>
    <xf numFmtId="41" fontId="4" fillId="2" borderId="3" xfId="1" applyFont="1" applyFill="1" applyBorder="1" applyAlignment="1">
      <alignment horizontal="center" vertical="center" wrapText="1"/>
    </xf>
    <xf numFmtId="41" fontId="4" fillId="2" borderId="4" xfId="1" applyFont="1" applyFill="1" applyBorder="1" applyAlignment="1">
      <alignment horizontal="center" vertical="center" wrapText="1"/>
    </xf>
    <xf numFmtId="41" fontId="4" fillId="2" borderId="1" xfId="0" applyNumberFormat="1" applyFont="1" applyFill="1" applyBorder="1" applyAlignment="1">
      <alignment horizontal="center" vertical="center" wrapText="1"/>
    </xf>
    <xf numFmtId="41" fontId="4" fillId="2" borderId="5" xfId="0" applyNumberFormat="1" applyFont="1" applyFill="1" applyBorder="1" applyAlignment="1">
      <alignment horizontal="center" vertical="center" wrapText="1"/>
    </xf>
    <xf numFmtId="41" fontId="4" fillId="6" borderId="8" xfId="1" applyFont="1" applyFill="1" applyBorder="1" applyAlignment="1">
      <alignment vertical="top"/>
    </xf>
    <xf numFmtId="41" fontId="4" fillId="6" borderId="8" xfId="0" applyNumberFormat="1" applyFont="1" applyFill="1" applyBorder="1" applyAlignment="1">
      <alignment vertical="top"/>
    </xf>
    <xf numFmtId="41" fontId="4" fillId="6" borderId="8" xfId="1" applyFont="1" applyFill="1" applyBorder="1" applyAlignment="1">
      <alignment vertical="center"/>
    </xf>
    <xf numFmtId="41" fontId="4" fillId="6" borderId="7" xfId="1" applyFont="1" applyFill="1" applyBorder="1" applyAlignment="1">
      <alignment vertical="top"/>
    </xf>
    <xf numFmtId="41" fontId="4" fillId="6" borderId="8" xfId="1" applyFont="1" applyFill="1" applyBorder="1" applyAlignment="1">
      <alignment horizontal="center" vertical="center"/>
    </xf>
    <xf numFmtId="41" fontId="8" fillId="6" borderId="8" xfId="1" applyFont="1" applyFill="1" applyBorder="1" applyAlignment="1">
      <alignment vertical="center"/>
    </xf>
    <xf numFmtId="41" fontId="8" fillId="6" borderId="8" xfId="1" applyFont="1" applyFill="1" applyBorder="1" applyAlignment="1">
      <alignment horizontal="center" vertical="top"/>
    </xf>
    <xf numFmtId="41" fontId="4" fillId="6" borderId="8" xfId="1" applyFont="1" applyFill="1" applyBorder="1" applyAlignment="1">
      <alignment horizontal="center" vertical="top"/>
    </xf>
    <xf numFmtId="41" fontId="4" fillId="7" borderId="8" xfId="1" applyFont="1" applyFill="1" applyBorder="1" applyAlignment="1">
      <alignment horizontal="center" vertical="top"/>
    </xf>
    <xf numFmtId="0" fontId="0" fillId="0" borderId="8" xfId="0" quotePrefix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41" fontId="0" fillId="0" borderId="1" xfId="0" applyNumberFormat="1" applyFill="1" applyBorder="1" applyAlignment="1">
      <alignment vertical="top"/>
    </xf>
    <xf numFmtId="41" fontId="0" fillId="0" borderId="8" xfId="1" applyFont="1" applyFill="1" applyBorder="1" applyAlignment="1">
      <alignment horizontal="center" vertical="top"/>
    </xf>
    <xf numFmtId="41" fontId="0" fillId="0" borderId="8" xfId="0" applyNumberFormat="1" applyFill="1" applyBorder="1" applyAlignment="1">
      <alignment vertical="top"/>
    </xf>
    <xf numFmtId="41" fontId="6" fillId="0" borderId="8" xfId="0" applyNumberFormat="1" applyFont="1" applyFill="1" applyBorder="1" applyAlignment="1">
      <alignment vertical="top"/>
    </xf>
    <xf numFmtId="9" fontId="1" fillId="0" borderId="8" xfId="2" applyFont="1" applyFill="1" applyBorder="1" applyAlignment="1">
      <alignment horizontal="center" vertical="top"/>
    </xf>
    <xf numFmtId="41" fontId="0" fillId="0" borderId="0" xfId="1" applyFont="1" applyFill="1" applyAlignment="1">
      <alignment vertical="top"/>
    </xf>
    <xf numFmtId="0" fontId="0" fillId="0" borderId="0" xfId="0" applyFill="1" applyAlignment="1">
      <alignment vertical="top"/>
    </xf>
  </cellXfs>
  <cellStyles count="6">
    <cellStyle name="Comma [0]" xfId="1" builtinId="6"/>
    <cellStyle name="Normal" xfId="0" builtinId="0"/>
    <cellStyle name="Normal 2 2" xfId="4" xr:uid="{3974A46C-C858-4E7C-A233-090E6AD9117D}"/>
    <cellStyle name="Normal 2 3" xfId="5" xr:uid="{D519EAE1-1BEA-4DC6-8EED-AD4C8BB984A4}"/>
    <cellStyle name="Normal 3 2" xfId="3" xr:uid="{C134F933-894F-4AA3-BB9E-ED77ACC9702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A%20MURNI%202022/dpa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9351dc99ce200a1/Documents/spd%20nov%5eM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D TU DAGLU 63900 (2)"/>
      <sheetName val="RO TU150SARPRAS"/>
      <sheetName val="ALIRAN KAS 22"/>
      <sheetName val="SPD UP"/>
      <sheetName val="SPD GU1"/>
      <sheetName val="SPDGU2 (2)"/>
      <sheetName val="SPDGU2"/>
      <sheetName val="SPD TU 146"/>
      <sheetName val="SPD LS BPSMB50"/>
      <sheetName val="SPD LS UMUM49"/>
      <sheetName val="SPD LS UMUM59 modal"/>
      <sheetName val="RO TU PDN27"/>
      <sheetName val="SPDTU PDN 27"/>
      <sheetName val="ROTUPDN80"/>
      <sheetName val="RO SPDTU PDN 87"/>
      <sheetName val="SPDTU OP PDN14"/>
      <sheetName val="SPD UMUM64"/>
      <sheetName val="spdGU3"/>
      <sheetName val="SPDGU5"/>
      <sheetName val="RO SARPRAS 33 (2)"/>
      <sheetName val="SPDTU SARPRAS 33"/>
      <sheetName val="SPD TU KERJASAMA60"/>
      <sheetName val="RO TUKERSAMA35"/>
      <sheetName val="SPD LS PI 100"/>
      <sheetName val="RO PI249"/>
      <sheetName val="SPD LS DEKRANAS 10450000"/>
      <sheetName val="SISA SPD PERJADIN"/>
      <sheetName val="spd gu6DAN 7"/>
      <sheetName val="SPD TU PI495"/>
      <sheetName val="SPD TU DEKRANA268"/>
      <sheetName val="SPD LS PI1239"/>
      <sheetName val="SPD TU LPG CRAFT138+308"/>
      <sheetName val="RO TU DAGLU 200"/>
      <sheetName val="SPD TU DAGLU 200"/>
      <sheetName val="RO DAGLU 63900"/>
      <sheetName val="SPD TU DAGLU 63900"/>
      <sheetName val="RO TU DAGRI229 (2)"/>
      <sheetName val="SPD TU DAGRI229"/>
      <sheetName val="RO TU DAGRI200 (2)"/>
      <sheetName val="SPD TU DAGRI200"/>
      <sheetName val="RO KERJASAMA 148"/>
      <sheetName val="SPD TU KERJASAMA148"/>
      <sheetName val="SPD LSPI200"/>
      <sheetName val="RO SSARPRAS100"/>
      <sheetName val="RO TU DEKRA227 (2)"/>
      <sheetName val="TU DEKRA227"/>
      <sheetName val="RO TU PI753 "/>
      <sheetName val="............SPD TU PI753"/>
      <sheetName val="RO LS 200 DAGRI"/>
      <sheetName val="SPD LS 200 DAGRI"/>
      <sheetName val="............SPD GU7 "/>
      <sheetName val="RO TU SARPRAS 150"/>
      <sheetName val="SPD SARPRAS 150 HERI"/>
      <sheetName val="SPD LS 152 BPSMB"/>
      <sheetName val="RO TU PI 114 "/>
      <sheetName val="SPD TU PI 114"/>
      <sheetName val="RO TU DAGRI 93 "/>
      <sheetName val="SPD DAGRI93"/>
      <sheetName val="RO TU UMUM100 (2)"/>
      <sheetName val="SPD UMUM100"/>
      <sheetName val="SPD PTHL DES"/>
      <sheetName val="SPD TUPTHL NOV"/>
      <sheetName val="SPD LS SARPRAS 750"/>
      <sheetName val="RO TU SARPRAS 41"/>
      <sheetName val="RO TU DES.46"/>
      <sheetName val="SPD TU DES.46+41+pthl"/>
      <sheetName val="RO  GU8 "/>
      <sheetName val="SPD GU8"/>
      <sheetName val="MASTER SPD "/>
      <sheetName val="SPD LS PI49"/>
      <sheetName val="RO GU1."/>
      <sheetName val="RO THR PTHL"/>
      <sheetName val="RO DEkranasa"/>
      <sheetName val="SPD PTHL"/>
      <sheetName val="RO PTH NOV"/>
      <sheetName val="RO PTH"/>
      <sheetName val="RO PTHL@"/>
      <sheetName val="RO GU2"/>
      <sheetName val="RO TU 146"/>
      <sheetName val="ROGU3"/>
      <sheetName val="ROTU102PI"/>
      <sheetName val="ROTU DAGLU66"/>
      <sheetName val="RO DEKRA. 80 "/>
      <sheetName val="RO PI DAN DEKRA.199 DAN 80 (2)"/>
      <sheetName val="SPD PI DAN DEKRA.199 DAN 80+39"/>
      <sheetName val="RO 185 LS UMUM DES"/>
      <sheetName val="ro SPD LS DES (2)"/>
      <sheetName val="SPD LS DES"/>
      <sheetName val="SPD GU7.8.LS DES"/>
      <sheetName val="ROGU4"/>
      <sheetName val="ROTU33KERJASAMA"/>
      <sheetName val="RO GU5"/>
      <sheetName val="RO TU KRJSM60160"/>
      <sheetName val="RO GU7"/>
      <sheetName val="RO GU6"/>
      <sheetName val="RO TU DEKRA138"/>
      <sheetName val="MASTER RO GU"/>
      <sheetName val="REALISASI BEL.MODALDINAS"/>
      <sheetName val="REALISASI BEL.MODAL"/>
      <sheetName val="REALISASI BANSOS"/>
      <sheetName val="REALISA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7">
          <cell r="G17">
            <v>2016000</v>
          </cell>
        </row>
        <row r="18">
          <cell r="G18">
            <v>984000</v>
          </cell>
        </row>
        <row r="19">
          <cell r="G19">
            <v>72000000</v>
          </cell>
        </row>
        <row r="20">
          <cell r="G20">
            <v>72000000</v>
          </cell>
        </row>
        <row r="21">
          <cell r="G21">
            <v>72000000</v>
          </cell>
        </row>
        <row r="22">
          <cell r="G22">
            <v>0</v>
          </cell>
        </row>
        <row r="23">
          <cell r="G23">
            <v>299629000</v>
          </cell>
        </row>
        <row r="24">
          <cell r="G24">
            <v>299629000</v>
          </cell>
        </row>
        <row r="25">
          <cell r="G25">
            <v>159629000</v>
          </cell>
        </row>
        <row r="26">
          <cell r="G26">
            <v>31253000</v>
          </cell>
        </row>
        <row r="27">
          <cell r="G27">
            <v>31253000</v>
          </cell>
        </row>
        <row r="28">
          <cell r="G28">
            <v>4000000</v>
          </cell>
        </row>
        <row r="29">
          <cell r="G29">
            <v>1703000</v>
          </cell>
        </row>
        <row r="30">
          <cell r="G30">
            <v>11150000</v>
          </cell>
        </row>
        <row r="31">
          <cell r="G31">
            <v>14400000</v>
          </cell>
        </row>
        <row r="32">
          <cell r="G32">
            <v>50752000</v>
          </cell>
        </row>
        <row r="33">
          <cell r="G33">
            <v>9600000</v>
          </cell>
        </row>
        <row r="34">
          <cell r="G34">
            <v>2400000</v>
          </cell>
        </row>
        <row r="35">
          <cell r="G35">
            <v>7200000</v>
          </cell>
        </row>
        <row r="36">
          <cell r="G36">
            <v>41152000</v>
          </cell>
        </row>
        <row r="37">
          <cell r="G37">
            <v>10152000</v>
          </cell>
        </row>
        <row r="38">
          <cell r="G38">
            <v>31000000</v>
          </cell>
        </row>
        <row r="39">
          <cell r="G39">
            <v>77624000</v>
          </cell>
        </row>
        <row r="40">
          <cell r="G40">
            <v>77624000</v>
          </cell>
        </row>
        <row r="41">
          <cell r="G41">
            <v>77624000</v>
          </cell>
        </row>
        <row r="42">
          <cell r="G42">
            <v>140000000</v>
          </cell>
        </row>
        <row r="43">
          <cell r="G43">
            <v>140000000</v>
          </cell>
        </row>
        <row r="44">
          <cell r="G44">
            <v>140000000</v>
          </cell>
        </row>
        <row r="45">
          <cell r="G45">
            <v>140000000</v>
          </cell>
        </row>
        <row r="46">
          <cell r="G46">
            <v>0</v>
          </cell>
        </row>
        <row r="47">
          <cell r="G47">
            <v>200000000</v>
          </cell>
        </row>
        <row r="48">
          <cell r="G48">
            <v>200000000</v>
          </cell>
        </row>
        <row r="49">
          <cell r="G49">
            <v>200000000</v>
          </cell>
        </row>
        <row r="50">
          <cell r="G50">
            <v>200000000</v>
          </cell>
        </row>
        <row r="51">
          <cell r="G51">
            <v>9326000</v>
          </cell>
        </row>
        <row r="52">
          <cell r="G52">
            <v>9326000</v>
          </cell>
        </row>
        <row r="53">
          <cell r="G53">
            <v>2000000</v>
          </cell>
        </row>
        <row r="54">
          <cell r="G54">
            <v>6726000</v>
          </cell>
        </row>
        <row r="55">
          <cell r="G55">
            <v>600000</v>
          </cell>
        </row>
        <row r="56">
          <cell r="G56">
            <v>27500000</v>
          </cell>
        </row>
        <row r="57">
          <cell r="G57">
            <v>27500000</v>
          </cell>
        </row>
        <row r="58">
          <cell r="G58">
            <v>5000000</v>
          </cell>
        </row>
        <row r="59">
          <cell r="G59">
            <v>5000000</v>
          </cell>
        </row>
        <row r="60">
          <cell r="G60">
            <v>158174000</v>
          </cell>
        </row>
        <row r="61">
          <cell r="G61">
            <v>158174000</v>
          </cell>
        </row>
        <row r="62">
          <cell r="G62">
            <v>133174000</v>
          </cell>
        </row>
        <row r="63">
          <cell r="G63">
            <v>25000000</v>
          </cell>
        </row>
        <row r="64">
          <cell r="G64">
            <v>0</v>
          </cell>
        </row>
        <row r="65">
          <cell r="G65">
            <v>458000000</v>
          </cell>
        </row>
        <row r="66">
          <cell r="G66">
            <v>458000000</v>
          </cell>
        </row>
        <row r="67">
          <cell r="G67">
            <v>200000000</v>
          </cell>
        </row>
        <row r="68">
          <cell r="G68">
            <v>200000000</v>
          </cell>
        </row>
        <row r="69">
          <cell r="G69">
            <v>200000000</v>
          </cell>
        </row>
        <row r="70">
          <cell r="G70">
            <v>10777000</v>
          </cell>
        </row>
        <row r="71">
          <cell r="G71">
            <v>10777000</v>
          </cell>
        </row>
        <row r="72">
          <cell r="G72">
            <v>725000</v>
          </cell>
        </row>
        <row r="73">
          <cell r="G73">
            <v>552000</v>
          </cell>
        </row>
        <row r="74">
          <cell r="G74">
            <v>7000000</v>
          </cell>
        </row>
        <row r="75">
          <cell r="G75">
            <v>2500000</v>
          </cell>
        </row>
        <row r="76">
          <cell r="C76">
            <v>0</v>
          </cell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77000000</v>
          </cell>
        </row>
        <row r="80">
          <cell r="G80">
            <v>77000000</v>
          </cell>
        </row>
        <row r="81">
          <cell r="G81">
            <v>112223000</v>
          </cell>
        </row>
        <row r="82">
          <cell r="G82">
            <v>112223000</v>
          </cell>
        </row>
        <row r="84">
          <cell r="G84">
            <v>258000000</v>
          </cell>
        </row>
        <row r="85">
          <cell r="G85">
            <v>258000000</v>
          </cell>
        </row>
        <row r="86">
          <cell r="G86">
            <v>258000000</v>
          </cell>
        </row>
        <row r="87">
          <cell r="G87">
            <v>71482000</v>
          </cell>
        </row>
        <row r="88">
          <cell r="G88">
            <v>71482000</v>
          </cell>
        </row>
        <row r="89">
          <cell r="G89">
            <v>4084800</v>
          </cell>
        </row>
        <row r="90">
          <cell r="G90">
            <v>27797200</v>
          </cell>
        </row>
        <row r="91">
          <cell r="G91">
            <v>8400000</v>
          </cell>
        </row>
        <row r="92">
          <cell r="G92">
            <v>12000000</v>
          </cell>
        </row>
        <row r="93">
          <cell r="G93">
            <v>19200000</v>
          </cell>
        </row>
        <row r="94">
          <cell r="G94">
            <v>42550000</v>
          </cell>
        </row>
        <row r="95">
          <cell r="G95">
            <v>42550000</v>
          </cell>
        </row>
        <row r="96">
          <cell r="G96">
            <v>42550000</v>
          </cell>
        </row>
        <row r="97">
          <cell r="G97">
            <v>143968000</v>
          </cell>
        </row>
        <row r="98">
          <cell r="G98">
            <v>143968000</v>
          </cell>
        </row>
        <row r="99">
          <cell r="G99">
            <v>62461000</v>
          </cell>
        </row>
        <row r="100">
          <cell r="G100">
            <v>81507000</v>
          </cell>
        </row>
        <row r="101">
          <cell r="G101">
            <v>0</v>
          </cell>
        </row>
        <row r="102">
          <cell r="G102">
            <v>1060990000</v>
          </cell>
        </row>
        <row r="103">
          <cell r="G103">
            <v>142840000</v>
          </cell>
        </row>
        <row r="104">
          <cell r="G104">
            <v>142840000</v>
          </cell>
        </row>
        <row r="105">
          <cell r="G105">
            <v>142840000</v>
          </cell>
        </row>
        <row r="106">
          <cell r="G106">
            <v>142840000</v>
          </cell>
        </row>
        <row r="107">
          <cell r="G107">
            <v>75350000</v>
          </cell>
        </row>
        <row r="108">
          <cell r="G108">
            <v>75350000</v>
          </cell>
        </row>
        <row r="109">
          <cell r="G109">
            <v>3568400</v>
          </cell>
        </row>
        <row r="110">
          <cell r="G110">
            <v>3476600</v>
          </cell>
        </row>
        <row r="111">
          <cell r="G111">
            <v>28695000</v>
          </cell>
        </row>
        <row r="112">
          <cell r="G112">
            <v>28000000</v>
          </cell>
        </row>
        <row r="113">
          <cell r="G113">
            <v>1410000</v>
          </cell>
        </row>
        <row r="114">
          <cell r="G114">
            <v>10200000</v>
          </cell>
        </row>
        <row r="115">
          <cell r="G115">
            <v>37850000</v>
          </cell>
        </row>
        <row r="116">
          <cell r="G116">
            <v>15050000</v>
          </cell>
        </row>
        <row r="117">
          <cell r="G117">
            <v>8050000</v>
          </cell>
        </row>
        <row r="118">
          <cell r="G118">
            <v>7000000</v>
          </cell>
        </row>
        <row r="119">
          <cell r="G119">
            <v>22800000</v>
          </cell>
        </row>
        <row r="120">
          <cell r="G120">
            <v>22800000</v>
          </cell>
        </row>
        <row r="121">
          <cell r="G121">
            <v>8640000</v>
          </cell>
        </row>
        <row r="122">
          <cell r="G122">
            <v>8640000</v>
          </cell>
        </row>
        <row r="123">
          <cell r="G123">
            <v>8640000</v>
          </cell>
        </row>
        <row r="124">
          <cell r="G124">
            <v>21000000</v>
          </cell>
        </row>
        <row r="125">
          <cell r="G125">
            <v>21000000</v>
          </cell>
        </row>
        <row r="126">
          <cell r="G126">
            <v>21000000</v>
          </cell>
        </row>
        <row r="127">
          <cell r="G127">
            <v>0</v>
          </cell>
        </row>
        <row r="128">
          <cell r="G128">
            <v>805150000</v>
          </cell>
        </row>
        <row r="129">
          <cell r="G129">
            <v>50000000</v>
          </cell>
        </row>
        <row r="130">
          <cell r="G130">
            <v>50000000</v>
          </cell>
        </row>
        <row r="131">
          <cell r="G131">
            <v>50000000</v>
          </cell>
        </row>
        <row r="132">
          <cell r="G132">
            <v>5386000</v>
          </cell>
        </row>
        <row r="133">
          <cell r="G133">
            <v>5386000</v>
          </cell>
        </row>
        <row r="134">
          <cell r="G134">
            <v>1668000</v>
          </cell>
        </row>
        <row r="135">
          <cell r="G135">
            <v>2909800</v>
          </cell>
        </row>
        <row r="136">
          <cell r="G136">
            <v>808200</v>
          </cell>
        </row>
        <row r="137">
          <cell r="G137">
            <v>44614000</v>
          </cell>
        </row>
        <row r="138">
          <cell r="G138">
            <v>44614000</v>
          </cell>
        </row>
        <row r="139">
          <cell r="G139">
            <v>9414000</v>
          </cell>
        </row>
        <row r="140">
          <cell r="G140">
            <v>35200000</v>
          </cell>
        </row>
        <row r="141">
          <cell r="G141">
            <v>0</v>
          </cell>
        </row>
        <row r="142">
          <cell r="G142">
            <v>425000000</v>
          </cell>
        </row>
        <row r="143">
          <cell r="G143">
            <v>208880000</v>
          </cell>
        </row>
        <row r="144">
          <cell r="G144">
            <v>208880000</v>
          </cell>
        </row>
        <row r="145">
          <cell r="G145">
            <v>76536000</v>
          </cell>
        </row>
        <row r="146">
          <cell r="G146">
            <v>76536000</v>
          </cell>
        </row>
        <row r="147">
          <cell r="G147">
            <v>51740000</v>
          </cell>
        </row>
        <row r="148">
          <cell r="G148">
            <v>7365200</v>
          </cell>
        </row>
        <row r="149">
          <cell r="G149">
            <v>5517800</v>
          </cell>
        </row>
        <row r="150">
          <cell r="G150">
            <v>7113000</v>
          </cell>
        </row>
        <row r="151">
          <cell r="G151">
            <v>4800000</v>
          </cell>
        </row>
        <row r="152">
          <cell r="G152">
            <v>78500000</v>
          </cell>
        </row>
        <row r="153">
          <cell r="G153">
            <v>28500000</v>
          </cell>
        </row>
        <row r="154">
          <cell r="G154">
            <v>14000000</v>
          </cell>
        </row>
        <row r="155">
          <cell r="G155">
            <v>2000000</v>
          </cell>
        </row>
        <row r="156">
          <cell r="G156">
            <v>12500000</v>
          </cell>
        </row>
        <row r="157">
          <cell r="G157">
            <v>50000000</v>
          </cell>
        </row>
        <row r="158">
          <cell r="G158">
            <v>50000000</v>
          </cell>
        </row>
        <row r="159">
          <cell r="G159">
            <v>53844000</v>
          </cell>
        </row>
        <row r="160">
          <cell r="G160">
            <v>53844000</v>
          </cell>
        </row>
        <row r="161">
          <cell r="G161">
            <v>25764000</v>
          </cell>
        </row>
        <row r="162">
          <cell r="G162">
            <v>28080000</v>
          </cell>
        </row>
        <row r="163">
          <cell r="G163">
            <v>216120000</v>
          </cell>
        </row>
        <row r="164">
          <cell r="G164">
            <v>216120000</v>
          </cell>
        </row>
        <row r="165">
          <cell r="G165">
            <v>7020000</v>
          </cell>
        </row>
        <row r="166">
          <cell r="G166">
            <v>7020000</v>
          </cell>
        </row>
        <row r="167">
          <cell r="G167">
            <v>7020000</v>
          </cell>
        </row>
        <row r="168">
          <cell r="G168">
            <v>19900000</v>
          </cell>
        </row>
        <row r="169">
          <cell r="G169">
            <v>19900000</v>
          </cell>
        </row>
        <row r="170">
          <cell r="G170">
            <v>19900000</v>
          </cell>
        </row>
        <row r="171">
          <cell r="G171">
            <v>14200000</v>
          </cell>
        </row>
        <row r="172">
          <cell r="G172">
            <v>14200000</v>
          </cell>
        </row>
        <row r="173">
          <cell r="G173">
            <v>9000000</v>
          </cell>
        </row>
        <row r="174">
          <cell r="G174">
            <v>5200000</v>
          </cell>
        </row>
        <row r="175">
          <cell r="G175">
            <v>23000000</v>
          </cell>
        </row>
        <row r="176">
          <cell r="G176">
            <v>23000000</v>
          </cell>
        </row>
        <row r="177">
          <cell r="G177">
            <v>23000000</v>
          </cell>
        </row>
        <row r="178">
          <cell r="G178">
            <v>152000000</v>
          </cell>
        </row>
        <row r="179">
          <cell r="G179">
            <v>152000000</v>
          </cell>
        </row>
        <row r="180">
          <cell r="G180">
            <v>152000000</v>
          </cell>
        </row>
        <row r="181">
          <cell r="G181">
            <v>0</v>
          </cell>
        </row>
        <row r="182">
          <cell r="G182">
            <v>279500000</v>
          </cell>
        </row>
        <row r="183">
          <cell r="G183">
            <v>279500000</v>
          </cell>
        </row>
        <row r="184">
          <cell r="G184">
            <v>279500000</v>
          </cell>
        </row>
        <row r="185">
          <cell r="G185">
            <v>49321000</v>
          </cell>
        </row>
        <row r="186">
          <cell r="G186">
            <v>49321000</v>
          </cell>
        </row>
        <row r="187">
          <cell r="G187">
            <v>2890600</v>
          </cell>
        </row>
        <row r="188">
          <cell r="G188">
            <v>46430400</v>
          </cell>
        </row>
        <row r="189">
          <cell r="G189">
            <v>164500000</v>
          </cell>
        </row>
        <row r="190">
          <cell r="G190">
            <v>164500000</v>
          </cell>
        </row>
        <row r="191">
          <cell r="G191">
            <v>108000000</v>
          </cell>
        </row>
        <row r="192">
          <cell r="G192">
            <v>7000000</v>
          </cell>
        </row>
        <row r="193">
          <cell r="G193">
            <v>49500000</v>
          </cell>
        </row>
        <row r="194">
          <cell r="G194">
            <v>65679000</v>
          </cell>
        </row>
        <row r="195">
          <cell r="G195">
            <v>65679000</v>
          </cell>
        </row>
        <row r="196">
          <cell r="G196">
            <v>65679000</v>
          </cell>
        </row>
        <row r="197">
          <cell r="G197">
            <v>0</v>
          </cell>
        </row>
        <row r="198">
          <cell r="G198">
            <v>50650000</v>
          </cell>
        </row>
        <row r="199">
          <cell r="G199">
            <v>14650000</v>
          </cell>
        </row>
        <row r="200">
          <cell r="G200">
            <v>14650000</v>
          </cell>
        </row>
        <row r="201">
          <cell r="G201">
            <v>5760000</v>
          </cell>
        </row>
        <row r="202">
          <cell r="G202">
            <v>5760000</v>
          </cell>
        </row>
        <row r="203">
          <cell r="G203">
            <v>4041600</v>
          </cell>
        </row>
        <row r="204">
          <cell r="G204">
            <v>1718400</v>
          </cell>
        </row>
        <row r="205">
          <cell r="G205">
            <v>8890000</v>
          </cell>
        </row>
        <row r="206">
          <cell r="G206">
            <v>8890000</v>
          </cell>
        </row>
        <row r="207">
          <cell r="G207">
            <v>8890000</v>
          </cell>
        </row>
        <row r="208">
          <cell r="G208">
            <v>36000000</v>
          </cell>
        </row>
        <row r="209">
          <cell r="G209">
            <v>36000000</v>
          </cell>
        </row>
        <row r="210">
          <cell r="G210">
            <v>36000000</v>
          </cell>
        </row>
        <row r="211">
          <cell r="G211">
            <v>36000000</v>
          </cell>
        </row>
        <row r="212">
          <cell r="G212">
            <v>36000000</v>
          </cell>
        </row>
        <row r="213">
          <cell r="G213">
            <v>0</v>
          </cell>
        </row>
        <row r="214">
          <cell r="G214">
            <v>113000000</v>
          </cell>
        </row>
        <row r="215">
          <cell r="G215">
            <v>73000000</v>
          </cell>
        </row>
        <row r="216">
          <cell r="G216">
            <v>73000000</v>
          </cell>
        </row>
        <row r="217">
          <cell r="G217">
            <v>73000000</v>
          </cell>
        </row>
        <row r="218">
          <cell r="G218">
            <v>19400000</v>
          </cell>
        </row>
        <row r="219">
          <cell r="G219">
            <v>19400000</v>
          </cell>
        </row>
        <row r="220">
          <cell r="G220">
            <v>3033200</v>
          </cell>
        </row>
        <row r="221">
          <cell r="G221">
            <v>2866800</v>
          </cell>
        </row>
        <row r="222">
          <cell r="G222">
            <v>13500000</v>
          </cell>
        </row>
        <row r="223">
          <cell r="G223">
            <v>3600000</v>
          </cell>
        </row>
        <row r="224">
          <cell r="G224">
            <v>3600000</v>
          </cell>
        </row>
        <row r="225">
          <cell r="G225">
            <v>3600000</v>
          </cell>
        </row>
        <row r="226">
          <cell r="G226">
            <v>50000000</v>
          </cell>
        </row>
        <row r="227">
          <cell r="G227">
            <v>50000000</v>
          </cell>
        </row>
        <row r="228">
          <cell r="G228">
            <v>50000000</v>
          </cell>
        </row>
        <row r="229">
          <cell r="G229">
            <v>0</v>
          </cell>
        </row>
        <row r="230">
          <cell r="G230">
            <v>40000000</v>
          </cell>
        </row>
        <row r="231">
          <cell r="G231">
            <v>40000000</v>
          </cell>
        </row>
        <row r="232">
          <cell r="G232">
            <v>40000000</v>
          </cell>
        </row>
        <row r="233">
          <cell r="G233">
            <v>40000000</v>
          </cell>
        </row>
        <row r="234">
          <cell r="G234">
            <v>19600000</v>
          </cell>
        </row>
        <row r="235">
          <cell r="G235">
            <v>2515700</v>
          </cell>
        </row>
        <row r="236">
          <cell r="G236">
            <v>1834300</v>
          </cell>
        </row>
        <row r="237">
          <cell r="G237">
            <v>6250000</v>
          </cell>
        </row>
        <row r="238">
          <cell r="G238">
            <v>9000000</v>
          </cell>
        </row>
        <row r="239">
          <cell r="G239">
            <v>20400000</v>
          </cell>
        </row>
        <row r="240">
          <cell r="G240">
            <v>20400000</v>
          </cell>
        </row>
        <row r="241">
          <cell r="G241">
            <v>5400000</v>
          </cell>
        </row>
        <row r="242">
          <cell r="G242">
            <v>10000000</v>
          </cell>
        </row>
        <row r="243">
          <cell r="G243">
            <v>5000000</v>
          </cell>
        </row>
        <row r="244">
          <cell r="G244">
            <v>0</v>
          </cell>
        </row>
        <row r="245">
          <cell r="G245">
            <v>1643500000</v>
          </cell>
        </row>
        <row r="246">
          <cell r="G246">
            <v>1290000000</v>
          </cell>
        </row>
        <row r="247">
          <cell r="G247">
            <v>1290000000</v>
          </cell>
        </row>
        <row r="248">
          <cell r="G248">
            <v>1290000000</v>
          </cell>
        </row>
        <row r="249">
          <cell r="G249">
            <v>1290000000</v>
          </cell>
        </row>
        <row r="250">
          <cell r="G250">
            <v>112142000</v>
          </cell>
        </row>
        <row r="251">
          <cell r="G251">
            <v>112142000</v>
          </cell>
        </row>
        <row r="252">
          <cell r="G252">
            <v>6002600</v>
          </cell>
        </row>
        <row r="253">
          <cell r="G253">
            <v>4000000</v>
          </cell>
        </row>
        <row r="254">
          <cell r="G254">
            <v>0</v>
          </cell>
        </row>
        <row r="255">
          <cell r="G255">
            <v>0</v>
          </cell>
        </row>
        <row r="256">
          <cell r="G256">
            <v>1172000</v>
          </cell>
        </row>
        <row r="257">
          <cell r="G257">
            <v>0</v>
          </cell>
        </row>
        <row r="258">
          <cell r="G258">
            <v>0</v>
          </cell>
        </row>
        <row r="259">
          <cell r="G259">
            <v>0</v>
          </cell>
        </row>
        <row r="260">
          <cell r="G260">
            <v>27507400</v>
          </cell>
        </row>
        <row r="261">
          <cell r="G261">
            <v>0</v>
          </cell>
        </row>
        <row r="262">
          <cell r="G262">
            <v>0</v>
          </cell>
        </row>
        <row r="263">
          <cell r="G263">
            <v>0</v>
          </cell>
        </row>
        <row r="264">
          <cell r="G264">
            <v>44160000</v>
          </cell>
        </row>
        <row r="265">
          <cell r="G265">
            <v>33300000</v>
          </cell>
        </row>
        <row r="266">
          <cell r="G266">
            <v>0</v>
          </cell>
        </row>
        <row r="267">
          <cell r="G267">
            <v>0</v>
          </cell>
        </row>
        <row r="268">
          <cell r="G268">
            <v>0</v>
          </cell>
        </row>
        <row r="269">
          <cell r="G269">
            <v>0</v>
          </cell>
        </row>
        <row r="270">
          <cell r="G270">
            <v>1177858000</v>
          </cell>
        </row>
        <row r="271">
          <cell r="G271">
            <v>883500000</v>
          </cell>
        </row>
        <row r="272">
          <cell r="G272">
            <v>44600000</v>
          </cell>
        </row>
        <row r="273">
          <cell r="G273">
            <v>9000000</v>
          </cell>
        </row>
        <row r="274">
          <cell r="G274">
            <v>17600000</v>
          </cell>
        </row>
        <row r="275">
          <cell r="G275">
            <v>20000000</v>
          </cell>
        </row>
        <row r="276">
          <cell r="G276">
            <v>765000000</v>
          </cell>
        </row>
        <row r="277">
          <cell r="G277">
            <v>27300000</v>
          </cell>
        </row>
        <row r="278">
          <cell r="G278">
            <v>107950000</v>
          </cell>
        </row>
        <row r="279">
          <cell r="G279">
            <v>100450000</v>
          </cell>
        </row>
        <row r="280">
          <cell r="G280">
            <v>7500000</v>
          </cell>
        </row>
        <row r="281">
          <cell r="G281">
            <v>144408000</v>
          </cell>
        </row>
        <row r="283">
          <cell r="G283">
            <v>144408000</v>
          </cell>
        </row>
        <row r="284">
          <cell r="G284">
            <v>42000000</v>
          </cell>
        </row>
        <row r="285">
          <cell r="G285">
            <v>42000000</v>
          </cell>
        </row>
        <row r="287">
          <cell r="G287">
            <v>353500000</v>
          </cell>
        </row>
        <row r="288">
          <cell r="G288">
            <v>66000000</v>
          </cell>
        </row>
        <row r="289">
          <cell r="G289">
            <v>66000000</v>
          </cell>
        </row>
        <row r="290">
          <cell r="G290">
            <v>66000000</v>
          </cell>
        </row>
        <row r="291">
          <cell r="G291">
            <v>4100000</v>
          </cell>
        </row>
        <row r="292">
          <cell r="G292">
            <v>4100000</v>
          </cell>
        </row>
        <row r="293">
          <cell r="G293">
            <v>2000000</v>
          </cell>
        </row>
        <row r="294">
          <cell r="G294">
            <v>800000</v>
          </cell>
        </row>
        <row r="295">
          <cell r="G295">
            <v>400000</v>
          </cell>
        </row>
        <row r="296">
          <cell r="G296">
            <v>900000</v>
          </cell>
        </row>
        <row r="297">
          <cell r="G297">
            <v>9900000</v>
          </cell>
        </row>
        <row r="298">
          <cell r="G298">
            <v>9900000</v>
          </cell>
        </row>
        <row r="299">
          <cell r="G299">
            <v>9900000</v>
          </cell>
        </row>
        <row r="300">
          <cell r="G300">
            <v>27000000</v>
          </cell>
        </row>
        <row r="301">
          <cell r="G301">
            <v>27000000</v>
          </cell>
        </row>
        <row r="302">
          <cell r="G302">
            <v>14040000</v>
          </cell>
        </row>
        <row r="303">
          <cell r="G303">
            <v>12960000</v>
          </cell>
        </row>
        <row r="304">
          <cell r="G304">
            <v>25000000</v>
          </cell>
        </row>
        <row r="305">
          <cell r="G305">
            <v>25000000</v>
          </cell>
        </row>
        <row r="306">
          <cell r="G306">
            <v>25000000</v>
          </cell>
        </row>
        <row r="307">
          <cell r="G307">
            <v>0</v>
          </cell>
        </row>
        <row r="308">
          <cell r="G308">
            <v>287500000</v>
          </cell>
        </row>
        <row r="309">
          <cell r="G309">
            <v>287500000</v>
          </cell>
        </row>
        <row r="310">
          <cell r="G310">
            <v>287500000</v>
          </cell>
        </row>
        <row r="311">
          <cell r="G311">
            <v>17120000</v>
          </cell>
        </row>
        <row r="312">
          <cell r="G312">
            <v>17120000</v>
          </cell>
        </row>
        <row r="313">
          <cell r="G313">
            <v>2000000</v>
          </cell>
        </row>
        <row r="314">
          <cell r="G314">
            <v>3770000</v>
          </cell>
        </row>
        <row r="315">
          <cell r="G315">
            <v>6250000</v>
          </cell>
        </row>
        <row r="316">
          <cell r="G316">
            <v>5100000</v>
          </cell>
        </row>
        <row r="317">
          <cell r="G317">
            <v>200000000</v>
          </cell>
        </row>
        <row r="318">
          <cell r="G318">
            <v>200000000</v>
          </cell>
        </row>
        <row r="319">
          <cell r="G319">
            <v>200000000</v>
          </cell>
        </row>
        <row r="320">
          <cell r="G320">
            <v>70380000</v>
          </cell>
        </row>
        <row r="321">
          <cell r="G321">
            <v>70380000</v>
          </cell>
        </row>
        <row r="322">
          <cell r="G322">
            <v>70380000</v>
          </cell>
        </row>
        <row r="323">
          <cell r="G323">
            <v>0</v>
          </cell>
        </row>
        <row r="329">
          <cell r="G329">
            <v>1093509800</v>
          </cell>
        </row>
        <row r="330">
          <cell r="G330">
            <v>1093509800</v>
          </cell>
        </row>
        <row r="331">
          <cell r="G331">
            <v>60850800</v>
          </cell>
        </row>
        <row r="332">
          <cell r="G332">
            <v>60850800</v>
          </cell>
        </row>
        <row r="333">
          <cell r="G333">
            <v>16715800</v>
          </cell>
        </row>
        <row r="334">
          <cell r="G334">
            <v>3410000</v>
          </cell>
        </row>
        <row r="335">
          <cell r="G335">
            <v>7475000</v>
          </cell>
        </row>
        <row r="336">
          <cell r="G336">
            <v>33250000</v>
          </cell>
        </row>
        <row r="337">
          <cell r="G337">
            <v>838950000</v>
          </cell>
        </row>
        <row r="338">
          <cell r="G338">
            <v>48200000</v>
          </cell>
        </row>
        <row r="339">
          <cell r="G339">
            <v>39950000</v>
          </cell>
        </row>
        <row r="340">
          <cell r="G340">
            <v>0</v>
          </cell>
        </row>
        <row r="341">
          <cell r="G341">
            <v>3500000</v>
          </cell>
        </row>
        <row r="342">
          <cell r="G342">
            <v>2500000</v>
          </cell>
        </row>
        <row r="343">
          <cell r="G343">
            <v>2250000</v>
          </cell>
        </row>
        <row r="344">
          <cell r="G344">
            <v>21550000</v>
          </cell>
        </row>
        <row r="345">
          <cell r="G345">
            <v>16550000</v>
          </cell>
        </row>
        <row r="346">
          <cell r="G346">
            <v>5000000</v>
          </cell>
        </row>
        <row r="347">
          <cell r="G347">
            <v>19200000</v>
          </cell>
        </row>
        <row r="348">
          <cell r="G348">
            <v>3000000</v>
          </cell>
        </row>
        <row r="349">
          <cell r="G349">
            <v>16200000</v>
          </cell>
        </row>
        <row r="350">
          <cell r="G350">
            <v>750000000</v>
          </cell>
        </row>
        <row r="351">
          <cell r="G351">
            <v>750000000</v>
          </cell>
        </row>
        <row r="352">
          <cell r="G352">
            <v>154709000</v>
          </cell>
        </row>
        <row r="353">
          <cell r="G353">
            <v>154709000</v>
          </cell>
        </row>
        <row r="354">
          <cell r="G354">
            <v>154709000</v>
          </cell>
        </row>
        <row r="355">
          <cell r="G355">
            <v>39000000</v>
          </cell>
        </row>
        <row r="356">
          <cell r="G356">
            <v>39000000</v>
          </cell>
        </row>
        <row r="357">
          <cell r="G357">
            <v>39000000</v>
          </cell>
        </row>
        <row r="359">
          <cell r="G359">
            <v>1674453000</v>
          </cell>
        </row>
        <row r="360">
          <cell r="G360">
            <v>1674453000</v>
          </cell>
        </row>
        <row r="361">
          <cell r="G361">
            <v>1674453000</v>
          </cell>
        </row>
        <row r="362">
          <cell r="G362">
            <v>862159400</v>
          </cell>
        </row>
        <row r="363">
          <cell r="G363">
            <v>862159400</v>
          </cell>
        </row>
        <row r="364">
          <cell r="G364">
            <v>26129900</v>
          </cell>
        </row>
        <row r="365">
          <cell r="G365">
            <v>0</v>
          </cell>
        </row>
        <row r="366">
          <cell r="G366">
            <v>0</v>
          </cell>
        </row>
        <row r="367">
          <cell r="G367">
            <v>0</v>
          </cell>
        </row>
        <row r="368">
          <cell r="G368">
            <v>25991000</v>
          </cell>
        </row>
        <row r="369">
          <cell r="G369">
            <v>0</v>
          </cell>
        </row>
        <row r="370">
          <cell r="G370">
            <v>0</v>
          </cell>
        </row>
        <row r="371">
          <cell r="G371">
            <v>0</v>
          </cell>
        </row>
        <row r="372">
          <cell r="G372">
            <v>20421500</v>
          </cell>
        </row>
        <row r="373">
          <cell r="G373">
            <v>0</v>
          </cell>
        </row>
        <row r="374">
          <cell r="G374">
            <v>0</v>
          </cell>
        </row>
        <row r="375">
          <cell r="G375">
            <v>0</v>
          </cell>
        </row>
        <row r="376">
          <cell r="G376">
            <v>660517000</v>
          </cell>
        </row>
        <row r="379">
          <cell r="G379">
            <v>0</v>
          </cell>
        </row>
        <row r="380">
          <cell r="G380">
            <v>24900000</v>
          </cell>
        </row>
        <row r="381">
          <cell r="G381">
            <v>29700000</v>
          </cell>
        </row>
        <row r="382">
          <cell r="G382">
            <v>74500000</v>
          </cell>
        </row>
        <row r="383">
          <cell r="G383">
            <v>0</v>
          </cell>
        </row>
        <row r="384">
          <cell r="G384">
            <v>299100000</v>
          </cell>
        </row>
        <row r="385">
          <cell r="G385">
            <v>173100000</v>
          </cell>
        </row>
        <row r="386">
          <cell r="G386">
            <v>25100000</v>
          </cell>
        </row>
        <row r="388">
          <cell r="G388">
            <v>80000000</v>
          </cell>
        </row>
        <row r="390">
          <cell r="G390">
            <v>126000000</v>
          </cell>
        </row>
        <row r="391">
          <cell r="G391">
            <v>126000000</v>
          </cell>
        </row>
        <row r="392">
          <cell r="G392">
            <v>0</v>
          </cell>
        </row>
        <row r="393">
          <cell r="G393">
            <v>472693600</v>
          </cell>
        </row>
        <row r="394">
          <cell r="G394">
            <v>472693600</v>
          </cell>
        </row>
        <row r="395">
          <cell r="G395">
            <v>222903600</v>
          </cell>
        </row>
        <row r="396">
          <cell r="G396">
            <v>22290000</v>
          </cell>
        </row>
        <row r="397">
          <cell r="G397">
            <v>227500000</v>
          </cell>
        </row>
        <row r="398">
          <cell r="G398">
            <v>40500000</v>
          </cell>
        </row>
        <row r="399">
          <cell r="G399">
            <v>40500000</v>
          </cell>
        </row>
        <row r="400">
          <cell r="G400">
            <v>40500000</v>
          </cell>
        </row>
        <row r="401">
          <cell r="G401">
            <v>0</v>
          </cell>
        </row>
        <row r="402">
          <cell r="G402">
            <v>415000000</v>
          </cell>
        </row>
        <row r="403">
          <cell r="G403">
            <v>415000000</v>
          </cell>
        </row>
        <row r="404">
          <cell r="G404">
            <v>415000000</v>
          </cell>
        </row>
        <row r="405">
          <cell r="G405">
            <v>61984000</v>
          </cell>
        </row>
        <row r="406">
          <cell r="G406">
            <v>61984000</v>
          </cell>
        </row>
        <row r="407">
          <cell r="G407">
            <v>3998400</v>
          </cell>
        </row>
        <row r="408">
          <cell r="G408">
            <v>5215600</v>
          </cell>
        </row>
        <row r="409">
          <cell r="G409">
            <v>18770000</v>
          </cell>
        </row>
        <row r="410">
          <cell r="G410">
            <v>26500000</v>
          </cell>
        </row>
        <row r="411">
          <cell r="G411">
            <v>7500000</v>
          </cell>
        </row>
        <row r="412">
          <cell r="G412">
            <v>89100000</v>
          </cell>
        </row>
        <row r="413">
          <cell r="G413">
            <v>84100000</v>
          </cell>
        </row>
        <row r="414">
          <cell r="G414">
            <v>84100000</v>
          </cell>
        </row>
        <row r="416">
          <cell r="G416">
            <v>5000000</v>
          </cell>
        </row>
        <row r="417">
          <cell r="G417">
            <v>163916000</v>
          </cell>
        </row>
        <row r="418">
          <cell r="G418">
            <v>163916000</v>
          </cell>
        </row>
        <row r="419">
          <cell r="G419">
            <v>61740000</v>
          </cell>
        </row>
        <row r="420">
          <cell r="G420">
            <v>89676000</v>
          </cell>
        </row>
        <row r="421">
          <cell r="G421">
            <v>12500000</v>
          </cell>
        </row>
        <row r="422">
          <cell r="G422">
            <v>100000000</v>
          </cell>
        </row>
        <row r="423">
          <cell r="G423">
            <v>100000000</v>
          </cell>
        </row>
        <row r="424">
          <cell r="G424">
            <v>100000000</v>
          </cell>
        </row>
        <row r="426">
          <cell r="G426">
            <v>3338839310</v>
          </cell>
        </row>
        <row r="427">
          <cell r="G427">
            <v>3338839310</v>
          </cell>
        </row>
        <row r="428">
          <cell r="G428">
            <v>2233559510</v>
          </cell>
        </row>
        <row r="429">
          <cell r="G429">
            <v>627912510</v>
          </cell>
        </row>
        <row r="430">
          <cell r="G430">
            <v>627912510</v>
          </cell>
        </row>
        <row r="431">
          <cell r="G431">
            <v>36652600</v>
          </cell>
        </row>
        <row r="432">
          <cell r="G432">
            <v>0</v>
          </cell>
        </row>
        <row r="433">
          <cell r="G433">
            <v>0</v>
          </cell>
        </row>
        <row r="434">
          <cell r="G434">
            <v>0</v>
          </cell>
        </row>
        <row r="435">
          <cell r="G435">
            <v>0</v>
          </cell>
        </row>
        <row r="436">
          <cell r="G436">
            <v>33373810</v>
          </cell>
        </row>
        <row r="437">
          <cell r="G437">
            <v>0</v>
          </cell>
        </row>
        <row r="438">
          <cell r="G438">
            <v>0</v>
          </cell>
        </row>
        <row r="439">
          <cell r="G439">
            <v>0</v>
          </cell>
        </row>
        <row r="440">
          <cell r="G440">
            <v>18306100</v>
          </cell>
        </row>
        <row r="441">
          <cell r="G441">
            <v>0</v>
          </cell>
        </row>
        <row r="442">
          <cell r="G442">
            <v>0</v>
          </cell>
        </row>
        <row r="443">
          <cell r="G443">
            <v>0</v>
          </cell>
        </row>
        <row r="444">
          <cell r="G444">
            <v>270850000</v>
          </cell>
        </row>
        <row r="445">
          <cell r="G445">
            <v>268600000</v>
          </cell>
        </row>
        <row r="446">
          <cell r="G446">
            <v>2250000</v>
          </cell>
        </row>
        <row r="447">
          <cell r="G447">
            <v>84600000</v>
          </cell>
        </row>
        <row r="448">
          <cell r="G448">
            <v>45900000</v>
          </cell>
        </row>
        <row r="449">
          <cell r="G449">
            <v>0</v>
          </cell>
        </row>
        <row r="450">
          <cell r="G450">
            <v>84180000</v>
          </cell>
        </row>
        <row r="451">
          <cell r="G451">
            <v>99950000</v>
          </cell>
        </row>
        <row r="452">
          <cell r="G452">
            <v>806200000</v>
          </cell>
        </row>
        <row r="453">
          <cell r="G453">
            <v>602700000</v>
          </cell>
        </row>
        <row r="454">
          <cell r="G454">
            <v>185500000</v>
          </cell>
        </row>
        <row r="455">
          <cell r="G455">
            <v>81400000</v>
          </cell>
        </row>
        <row r="456">
          <cell r="G456">
            <v>0</v>
          </cell>
        </row>
        <row r="457">
          <cell r="G457">
            <v>192200000</v>
          </cell>
        </row>
        <row r="458">
          <cell r="G458">
            <v>200000000</v>
          </cell>
        </row>
        <row r="459">
          <cell r="G459">
            <v>25000000</v>
          </cell>
        </row>
        <row r="460">
          <cell r="G460">
            <v>30000000</v>
          </cell>
        </row>
        <row r="461">
          <cell r="G461">
            <v>30000000</v>
          </cell>
        </row>
        <row r="463">
          <cell r="G463">
            <v>155000000</v>
          </cell>
        </row>
        <row r="464">
          <cell r="G464">
            <v>18500000</v>
          </cell>
        </row>
        <row r="465">
          <cell r="G465">
            <v>18500000</v>
          </cell>
        </row>
        <row r="466">
          <cell r="G466">
            <v>18500000</v>
          </cell>
        </row>
        <row r="467">
          <cell r="G467">
            <v>658447000</v>
          </cell>
        </row>
        <row r="468">
          <cell r="G468">
            <v>658447000</v>
          </cell>
        </row>
        <row r="469">
          <cell r="G469">
            <v>46087000</v>
          </cell>
        </row>
        <row r="470">
          <cell r="G470">
            <v>0</v>
          </cell>
        </row>
        <row r="471">
          <cell r="G471">
            <v>0</v>
          </cell>
        </row>
        <row r="472">
          <cell r="G472">
            <v>403030000</v>
          </cell>
        </row>
        <row r="473">
          <cell r="G473">
            <v>209330000</v>
          </cell>
        </row>
        <row r="474">
          <cell r="G474">
            <v>0</v>
          </cell>
        </row>
        <row r="475">
          <cell r="G475">
            <v>0</v>
          </cell>
        </row>
        <row r="476">
          <cell r="G476">
            <v>141000000</v>
          </cell>
        </row>
        <row r="477">
          <cell r="G477">
            <v>27000000</v>
          </cell>
        </row>
        <row r="478">
          <cell r="G478">
            <v>27000000</v>
          </cell>
        </row>
        <row r="479">
          <cell r="G479">
            <v>114000000</v>
          </cell>
        </row>
        <row r="480">
          <cell r="G480">
            <v>114000000</v>
          </cell>
        </row>
        <row r="481">
          <cell r="G481">
            <v>1105279800</v>
          </cell>
        </row>
        <row r="482">
          <cell r="G482">
            <v>1105279800</v>
          </cell>
        </row>
        <row r="483">
          <cell r="G483">
            <v>0</v>
          </cell>
        </row>
        <row r="484">
          <cell r="G484">
            <v>0</v>
          </cell>
        </row>
        <row r="485">
          <cell r="G485">
            <v>1105279800</v>
          </cell>
        </row>
        <row r="486">
          <cell r="G486">
            <v>1105279800</v>
          </cell>
        </row>
        <row r="487">
          <cell r="G487">
            <v>784625600</v>
          </cell>
        </row>
        <row r="488">
          <cell r="G488">
            <v>40000000</v>
          </cell>
        </row>
        <row r="489">
          <cell r="G489">
            <v>280654200</v>
          </cell>
        </row>
        <row r="490">
          <cell r="G490">
            <v>0</v>
          </cell>
        </row>
        <row r="491">
          <cell r="G491">
            <v>150000000</v>
          </cell>
        </row>
        <row r="492">
          <cell r="G492">
            <v>150000000</v>
          </cell>
        </row>
        <row r="493">
          <cell r="G493">
            <v>150000000</v>
          </cell>
        </row>
        <row r="494">
          <cell r="G494">
            <v>22426000</v>
          </cell>
        </row>
        <row r="495">
          <cell r="G495">
            <v>22426000</v>
          </cell>
        </row>
        <row r="496">
          <cell r="G496">
            <v>5419200</v>
          </cell>
        </row>
        <row r="497">
          <cell r="G497">
            <v>7666800</v>
          </cell>
        </row>
        <row r="498">
          <cell r="G498">
            <v>9340000</v>
          </cell>
        </row>
        <row r="499">
          <cell r="G499">
            <v>20600000</v>
          </cell>
        </row>
        <row r="500">
          <cell r="G500">
            <v>20600000</v>
          </cell>
        </row>
        <row r="501">
          <cell r="G501">
            <v>20600000</v>
          </cell>
        </row>
        <row r="502">
          <cell r="G502">
            <v>106974000</v>
          </cell>
        </row>
        <row r="503">
          <cell r="G503">
            <v>106974000</v>
          </cell>
        </row>
        <row r="504">
          <cell r="G504">
            <v>106974000</v>
          </cell>
        </row>
        <row r="505">
          <cell r="G505">
            <v>0</v>
          </cell>
        </row>
        <row r="506">
          <cell r="G506">
            <v>225000000</v>
          </cell>
        </row>
        <row r="507">
          <cell r="G507">
            <v>225000000</v>
          </cell>
        </row>
        <row r="508">
          <cell r="G508">
            <v>125000000</v>
          </cell>
        </row>
        <row r="509">
          <cell r="G509">
            <v>125000000</v>
          </cell>
        </row>
        <row r="510">
          <cell r="G510">
            <v>125000000</v>
          </cell>
        </row>
        <row r="511">
          <cell r="G511">
            <v>21573000</v>
          </cell>
        </row>
        <row r="512">
          <cell r="G512">
            <v>21573000</v>
          </cell>
        </row>
        <row r="513">
          <cell r="G513">
            <v>4961600</v>
          </cell>
        </row>
        <row r="514">
          <cell r="G514">
            <v>2350400</v>
          </cell>
        </row>
        <row r="515">
          <cell r="G515">
            <v>1961000</v>
          </cell>
        </row>
        <row r="516">
          <cell r="G516">
            <v>7500000</v>
          </cell>
        </row>
        <row r="517">
          <cell r="G517">
            <v>4800000</v>
          </cell>
        </row>
        <row r="518">
          <cell r="G518">
            <v>9600000</v>
          </cell>
        </row>
        <row r="519">
          <cell r="G519">
            <v>9600000</v>
          </cell>
        </row>
        <row r="520">
          <cell r="G520">
            <v>9600000</v>
          </cell>
        </row>
        <row r="521">
          <cell r="G521">
            <v>93827000</v>
          </cell>
        </row>
        <row r="522">
          <cell r="G522">
            <v>93827000</v>
          </cell>
        </row>
        <row r="523">
          <cell r="G523">
            <v>83027000</v>
          </cell>
        </row>
        <row r="524">
          <cell r="G524">
            <v>10800000</v>
          </cell>
        </row>
        <row r="525">
          <cell r="G525">
            <v>0</v>
          </cell>
        </row>
        <row r="526">
          <cell r="G526">
            <v>100000000</v>
          </cell>
        </row>
        <row r="527">
          <cell r="G527">
            <v>100000000</v>
          </cell>
        </row>
        <row r="528">
          <cell r="G528">
            <v>100000000</v>
          </cell>
        </row>
        <row r="529">
          <cell r="G529">
            <v>13294000</v>
          </cell>
        </row>
        <row r="530">
          <cell r="G530">
            <v>13294000</v>
          </cell>
        </row>
        <row r="531">
          <cell r="G531">
            <v>3059000</v>
          </cell>
        </row>
        <row r="532">
          <cell r="G532">
            <v>10235000</v>
          </cell>
        </row>
        <row r="533">
          <cell r="G533">
            <v>17918000</v>
          </cell>
        </row>
        <row r="534">
          <cell r="G534">
            <v>17918000</v>
          </cell>
        </row>
        <row r="535">
          <cell r="G535">
            <v>17918000</v>
          </cell>
        </row>
        <row r="536">
          <cell r="G536">
            <v>68788000</v>
          </cell>
        </row>
        <row r="537">
          <cell r="G537">
            <v>68788000</v>
          </cell>
        </row>
        <row r="538">
          <cell r="G538">
            <v>68788000</v>
          </cell>
        </row>
        <row r="539">
          <cell r="G539">
            <v>0</v>
          </cell>
        </row>
        <row r="540">
          <cell r="G540">
            <v>47000000</v>
          </cell>
        </row>
        <row r="541">
          <cell r="G541">
            <v>47000000</v>
          </cell>
        </row>
        <row r="542">
          <cell r="G542">
            <v>5248000</v>
          </cell>
        </row>
        <row r="543">
          <cell r="G543">
            <v>5248000</v>
          </cell>
        </row>
        <row r="544">
          <cell r="G544">
            <v>5248000</v>
          </cell>
        </row>
        <row r="545">
          <cell r="G545">
            <v>5248000</v>
          </cell>
        </row>
        <row r="546">
          <cell r="G546">
            <v>5248000</v>
          </cell>
        </row>
        <row r="547">
          <cell r="G547">
            <v>3248000</v>
          </cell>
        </row>
        <row r="548">
          <cell r="G548">
            <v>2000000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41752000</v>
          </cell>
        </row>
        <row r="554">
          <cell r="G554">
            <v>41752000</v>
          </cell>
        </row>
        <row r="555">
          <cell r="G555">
            <v>37752000</v>
          </cell>
        </row>
        <row r="556">
          <cell r="G556">
            <v>12802000</v>
          </cell>
        </row>
        <row r="557">
          <cell r="G557">
            <v>12802000</v>
          </cell>
        </row>
        <row r="558">
          <cell r="G558">
            <v>5441600</v>
          </cell>
        </row>
        <row r="559">
          <cell r="G559">
            <v>7360400</v>
          </cell>
        </row>
        <row r="560">
          <cell r="G560">
            <v>0</v>
          </cell>
        </row>
        <row r="561">
          <cell r="G561">
            <v>14150000</v>
          </cell>
        </row>
        <row r="562">
          <cell r="G562">
            <v>14150000</v>
          </cell>
        </row>
        <row r="563">
          <cell r="G563">
            <v>14150000</v>
          </cell>
        </row>
        <row r="564">
          <cell r="G564">
            <v>10800000</v>
          </cell>
        </row>
        <row r="565">
          <cell r="G565">
            <v>10800000</v>
          </cell>
        </row>
        <row r="566">
          <cell r="G566">
            <v>4000000</v>
          </cell>
        </row>
        <row r="567">
          <cell r="G567">
            <v>4000000</v>
          </cell>
        </row>
        <row r="569">
          <cell r="G569">
            <v>17066737511</v>
          </cell>
        </row>
        <row r="570">
          <cell r="G570">
            <v>17066737511</v>
          </cell>
        </row>
        <row r="571">
          <cell r="G571">
            <v>219794637</v>
          </cell>
        </row>
        <row r="572">
          <cell r="G572">
            <v>106000000</v>
          </cell>
        </row>
        <row r="573">
          <cell r="G573">
            <v>106000000</v>
          </cell>
        </row>
        <row r="574">
          <cell r="G574">
            <v>106000000</v>
          </cell>
        </row>
        <row r="575">
          <cell r="G575">
            <v>33424000</v>
          </cell>
        </row>
        <row r="576">
          <cell r="G576">
            <v>33424000</v>
          </cell>
        </row>
        <row r="577">
          <cell r="G577">
            <v>6354000</v>
          </cell>
        </row>
        <row r="578">
          <cell r="G578">
            <v>11350000</v>
          </cell>
        </row>
        <row r="579">
          <cell r="G579">
            <v>920000</v>
          </cell>
        </row>
        <row r="580">
          <cell r="G580">
            <v>10000000</v>
          </cell>
        </row>
        <row r="581">
          <cell r="G581">
            <v>4800000</v>
          </cell>
        </row>
        <row r="582">
          <cell r="G582">
            <v>38438000</v>
          </cell>
        </row>
        <row r="583">
          <cell r="G583">
            <v>38438000</v>
          </cell>
        </row>
        <row r="584">
          <cell r="G584">
            <v>24750000</v>
          </cell>
        </row>
        <row r="585">
          <cell r="G585">
            <v>13688000</v>
          </cell>
        </row>
        <row r="586">
          <cell r="G586">
            <v>34138000</v>
          </cell>
        </row>
        <row r="587">
          <cell r="G587">
            <v>34138000</v>
          </cell>
        </row>
        <row r="588">
          <cell r="G588">
            <v>34138000</v>
          </cell>
        </row>
        <row r="589">
          <cell r="G589">
            <v>0</v>
          </cell>
        </row>
        <row r="590">
          <cell r="G590">
            <v>113794637</v>
          </cell>
        </row>
        <row r="591">
          <cell r="G591">
            <v>113794637</v>
          </cell>
        </row>
        <row r="592">
          <cell r="G592">
            <v>113794637</v>
          </cell>
        </row>
        <row r="593">
          <cell r="G593">
            <v>26370637</v>
          </cell>
        </row>
        <row r="594">
          <cell r="G594">
            <v>26370637</v>
          </cell>
        </row>
        <row r="595">
          <cell r="G595">
            <v>8212500</v>
          </cell>
        </row>
        <row r="596">
          <cell r="G596">
            <v>18158137</v>
          </cell>
        </row>
        <row r="597">
          <cell r="G597">
            <v>87424000</v>
          </cell>
        </row>
        <row r="598">
          <cell r="G598">
            <v>87424000</v>
          </cell>
        </row>
        <row r="599">
          <cell r="G599">
            <v>18000000</v>
          </cell>
        </row>
        <row r="600">
          <cell r="G600">
            <v>50400000</v>
          </cell>
        </row>
        <row r="601">
          <cell r="G601">
            <v>19024000</v>
          </cell>
        </row>
        <row r="602">
          <cell r="G602">
            <v>0</v>
          </cell>
        </row>
        <row r="603">
          <cell r="G603">
            <v>12752364637</v>
          </cell>
        </row>
        <row r="604">
          <cell r="G604">
            <v>12617364637</v>
          </cell>
        </row>
        <row r="605">
          <cell r="G605">
            <v>12617364637</v>
          </cell>
        </row>
        <row r="606">
          <cell r="G606">
            <v>12617364637</v>
          </cell>
        </row>
        <row r="607">
          <cell r="G607">
            <v>7563980437</v>
          </cell>
        </row>
        <row r="608">
          <cell r="G608">
            <v>6014469080</v>
          </cell>
        </row>
        <row r="609">
          <cell r="G609">
            <v>6014469080</v>
          </cell>
        </row>
        <row r="610">
          <cell r="G610">
            <v>546458262</v>
          </cell>
        </row>
        <row r="611">
          <cell r="G611">
            <v>546458262</v>
          </cell>
        </row>
        <row r="612">
          <cell r="G612">
            <v>267920000</v>
          </cell>
        </row>
        <row r="613">
          <cell r="G613">
            <v>267920000</v>
          </cell>
        </row>
        <row r="614">
          <cell r="G614">
            <v>226282000</v>
          </cell>
        </row>
        <row r="615">
          <cell r="G615">
            <v>226282000</v>
          </cell>
        </row>
        <row r="616">
          <cell r="G616">
            <v>185440000</v>
          </cell>
        </row>
        <row r="617">
          <cell r="G617">
            <v>185440000</v>
          </cell>
        </row>
        <row r="618">
          <cell r="G618">
            <v>311261160</v>
          </cell>
        </row>
        <row r="619">
          <cell r="G619">
            <v>311261160</v>
          </cell>
        </row>
        <row r="620">
          <cell r="G620">
            <v>12069594</v>
          </cell>
        </row>
        <row r="621">
          <cell r="G621">
            <v>12069594</v>
          </cell>
        </row>
        <row r="622">
          <cell r="G622">
            <v>80341</v>
          </cell>
        </row>
        <row r="623">
          <cell r="G623">
            <v>80341</v>
          </cell>
        </row>
        <row r="624">
          <cell r="G624">
            <v>5053384200</v>
          </cell>
        </row>
        <row r="625">
          <cell r="G625">
            <v>4749544200</v>
          </cell>
        </row>
        <row r="626">
          <cell r="G626">
            <v>4749544200</v>
          </cell>
        </row>
        <row r="627">
          <cell r="G627">
            <v>303840000</v>
          </cell>
        </row>
        <row r="628">
          <cell r="G628">
            <v>303840000</v>
          </cell>
        </row>
        <row r="629">
          <cell r="G629">
            <v>0</v>
          </cell>
        </row>
        <row r="630">
          <cell r="G630">
            <v>60000000</v>
          </cell>
        </row>
        <row r="631">
          <cell r="G631">
            <v>60000000</v>
          </cell>
        </row>
        <row r="632">
          <cell r="G632">
            <v>60000000</v>
          </cell>
        </row>
        <row r="633">
          <cell r="G633">
            <v>24000000</v>
          </cell>
        </row>
        <row r="634">
          <cell r="G634">
            <v>24000000</v>
          </cell>
        </row>
        <row r="635">
          <cell r="G635">
            <v>14145000</v>
          </cell>
        </row>
        <row r="636">
          <cell r="G636">
            <v>5355000</v>
          </cell>
        </row>
        <row r="637">
          <cell r="G637">
            <v>4500000</v>
          </cell>
        </row>
        <row r="638">
          <cell r="G638">
            <v>36000000</v>
          </cell>
        </row>
        <row r="639">
          <cell r="G639">
            <v>36000000</v>
          </cell>
        </row>
        <row r="640">
          <cell r="G640">
            <v>36000000</v>
          </cell>
        </row>
        <row r="641">
          <cell r="G641">
            <v>0</v>
          </cell>
        </row>
        <row r="642">
          <cell r="G642">
            <v>35000000</v>
          </cell>
        </row>
        <row r="643">
          <cell r="G643">
            <v>35000000</v>
          </cell>
        </row>
        <row r="644">
          <cell r="G644">
            <v>35000000</v>
          </cell>
        </row>
        <row r="645">
          <cell r="G645">
            <v>17990000</v>
          </cell>
        </row>
        <row r="646">
          <cell r="G646">
            <v>17990000</v>
          </cell>
        </row>
        <row r="647">
          <cell r="G647">
            <v>8000000</v>
          </cell>
        </row>
        <row r="648">
          <cell r="G648">
            <v>7110000</v>
          </cell>
        </row>
        <row r="649">
          <cell r="G649">
            <v>2880000</v>
          </cell>
        </row>
        <row r="650">
          <cell r="G650">
            <v>17010000</v>
          </cell>
        </row>
        <row r="651">
          <cell r="G651">
            <v>17010000</v>
          </cell>
        </row>
        <row r="652">
          <cell r="G652">
            <v>17010000</v>
          </cell>
        </row>
        <row r="653">
          <cell r="G653">
            <v>0</v>
          </cell>
        </row>
        <row r="654">
          <cell r="G654">
            <v>40000000</v>
          </cell>
        </row>
        <row r="655">
          <cell r="G655">
            <v>40000000</v>
          </cell>
        </row>
        <row r="656">
          <cell r="G656">
            <v>40000000</v>
          </cell>
        </row>
        <row r="657">
          <cell r="G657">
            <v>24112000</v>
          </cell>
        </row>
        <row r="658">
          <cell r="G658">
            <v>24112000</v>
          </cell>
        </row>
        <row r="659">
          <cell r="G659">
            <v>10832000</v>
          </cell>
        </row>
        <row r="660">
          <cell r="G660">
            <v>10400000</v>
          </cell>
        </row>
        <row r="661">
          <cell r="G661">
            <v>2880000</v>
          </cell>
        </row>
        <row r="662">
          <cell r="G662">
            <v>15888000</v>
          </cell>
        </row>
        <row r="663">
          <cell r="G663">
            <v>15888000</v>
          </cell>
        </row>
        <row r="664">
          <cell r="G664">
            <v>15888000</v>
          </cell>
        </row>
        <row r="665">
          <cell r="G665">
            <v>0</v>
          </cell>
        </row>
        <row r="666">
          <cell r="G666">
            <v>33685000</v>
          </cell>
        </row>
        <row r="667">
          <cell r="G667">
            <v>17000000</v>
          </cell>
        </row>
        <row r="668">
          <cell r="G668">
            <v>17000000</v>
          </cell>
        </row>
        <row r="669">
          <cell r="G669">
            <v>17000000</v>
          </cell>
        </row>
        <row r="670">
          <cell r="G670">
            <v>5660000</v>
          </cell>
        </row>
        <row r="671">
          <cell r="G671">
            <v>5660000</v>
          </cell>
        </row>
        <row r="672">
          <cell r="G672">
            <v>3329000</v>
          </cell>
        </row>
        <row r="673">
          <cell r="G673">
            <v>2331000</v>
          </cell>
        </row>
        <row r="674">
          <cell r="G674">
            <v>11340000</v>
          </cell>
        </row>
        <row r="675">
          <cell r="G675">
            <v>11340000</v>
          </cell>
        </row>
        <row r="676">
          <cell r="G676">
            <v>11340000</v>
          </cell>
        </row>
        <row r="677">
          <cell r="G677">
            <v>0</v>
          </cell>
        </row>
        <row r="678">
          <cell r="G678">
            <v>16685000</v>
          </cell>
        </row>
        <row r="679">
          <cell r="G679">
            <v>16685000</v>
          </cell>
        </row>
        <row r="680">
          <cell r="G680">
            <v>16685000</v>
          </cell>
        </row>
        <row r="681">
          <cell r="G681">
            <v>8975000</v>
          </cell>
        </row>
        <row r="682">
          <cell r="G682">
            <v>8975000</v>
          </cell>
        </row>
        <row r="683">
          <cell r="G683">
            <v>2000000</v>
          </cell>
        </row>
        <row r="684">
          <cell r="G684">
            <v>3540000</v>
          </cell>
        </row>
        <row r="685">
          <cell r="G685">
            <v>3435000</v>
          </cell>
        </row>
        <row r="686">
          <cell r="G686">
            <v>7710000</v>
          </cell>
        </row>
        <row r="687">
          <cell r="G687">
            <v>7710000</v>
          </cell>
        </row>
        <row r="688">
          <cell r="G688">
            <v>7710000</v>
          </cell>
        </row>
        <row r="689">
          <cell r="G689">
            <v>0</v>
          </cell>
        </row>
        <row r="690">
          <cell r="G690">
            <v>85184000</v>
          </cell>
        </row>
        <row r="691">
          <cell r="G691">
            <v>24000000</v>
          </cell>
        </row>
        <row r="692">
          <cell r="G692">
            <v>24000000</v>
          </cell>
        </row>
        <row r="693">
          <cell r="G693">
            <v>24000000</v>
          </cell>
        </row>
        <row r="694">
          <cell r="G694">
            <v>7500000</v>
          </cell>
        </row>
        <row r="695">
          <cell r="G695">
            <v>7500000</v>
          </cell>
        </row>
        <row r="696">
          <cell r="G696">
            <v>1136000</v>
          </cell>
        </row>
        <row r="697">
          <cell r="G697">
            <v>1564000</v>
          </cell>
        </row>
        <row r="698">
          <cell r="G698">
            <v>4800000</v>
          </cell>
        </row>
        <row r="699">
          <cell r="G699">
            <v>16500000</v>
          </cell>
        </row>
        <row r="700">
          <cell r="G700">
            <v>16500000</v>
          </cell>
        </row>
        <row r="701">
          <cell r="G701">
            <v>16500000</v>
          </cell>
        </row>
        <row r="703">
          <cell r="G703">
            <v>61184000</v>
          </cell>
        </row>
        <row r="704">
          <cell r="G704">
            <v>61184000</v>
          </cell>
        </row>
        <row r="705">
          <cell r="G705">
            <v>61184000</v>
          </cell>
        </row>
        <row r="706">
          <cell r="G706">
            <v>11224000</v>
          </cell>
        </row>
        <row r="707">
          <cell r="G707">
            <v>11224000</v>
          </cell>
        </row>
        <row r="708">
          <cell r="G708">
            <v>1544000</v>
          </cell>
        </row>
        <row r="709">
          <cell r="G709">
            <v>2180000</v>
          </cell>
        </row>
        <row r="710">
          <cell r="G710">
            <v>7500000</v>
          </cell>
        </row>
        <row r="711">
          <cell r="G711">
            <v>49960000</v>
          </cell>
        </row>
        <row r="712">
          <cell r="G712">
            <v>49960000</v>
          </cell>
        </row>
        <row r="713">
          <cell r="G713">
            <v>49960000</v>
          </cell>
        </row>
        <row r="715">
          <cell r="G715">
            <v>1548900584</v>
          </cell>
        </row>
        <row r="716">
          <cell r="G716">
            <v>27949000</v>
          </cell>
        </row>
        <row r="717">
          <cell r="G717">
            <v>27949000</v>
          </cell>
        </row>
        <row r="718">
          <cell r="G718">
            <v>27949000</v>
          </cell>
        </row>
        <row r="719">
          <cell r="G719">
            <v>27949000</v>
          </cell>
        </row>
        <row r="720">
          <cell r="G720">
            <v>27949000</v>
          </cell>
        </row>
        <row r="721">
          <cell r="G721">
            <v>27949000</v>
          </cell>
        </row>
        <row r="723">
          <cell r="G723">
            <v>456483500</v>
          </cell>
        </row>
        <row r="724">
          <cell r="G724">
            <v>84131900</v>
          </cell>
        </row>
        <row r="725">
          <cell r="G725">
            <v>84131900</v>
          </cell>
        </row>
        <row r="726">
          <cell r="G726">
            <v>84131900</v>
          </cell>
        </row>
        <row r="727">
          <cell r="G727">
            <v>84131900</v>
          </cell>
        </row>
        <row r="728">
          <cell r="G728">
            <v>72971900</v>
          </cell>
        </row>
        <row r="729">
          <cell r="G729">
            <v>11160000</v>
          </cell>
        </row>
        <row r="730">
          <cell r="G730">
            <v>11160000</v>
          </cell>
        </row>
        <row r="731">
          <cell r="G731">
            <v>372351600</v>
          </cell>
        </row>
        <row r="732">
          <cell r="G732">
            <v>372351600</v>
          </cell>
        </row>
        <row r="733">
          <cell r="G733">
            <v>176321200</v>
          </cell>
        </row>
        <row r="734">
          <cell r="G734">
            <v>129566200</v>
          </cell>
        </row>
        <row r="735">
          <cell r="G735">
            <v>18125000</v>
          </cell>
        </row>
        <row r="736">
          <cell r="G736">
            <v>111441200</v>
          </cell>
        </row>
        <row r="737">
          <cell r="G737">
            <v>46755000</v>
          </cell>
        </row>
        <row r="738">
          <cell r="G738">
            <v>17465000</v>
          </cell>
        </row>
        <row r="739">
          <cell r="G739">
            <v>14315000</v>
          </cell>
        </row>
        <row r="740">
          <cell r="G740">
            <v>14975000</v>
          </cell>
        </row>
        <row r="741">
          <cell r="G741">
            <v>42505000</v>
          </cell>
        </row>
        <row r="743">
          <cell r="G743">
            <v>27705000</v>
          </cell>
        </row>
        <row r="744">
          <cell r="G744">
            <v>14800000</v>
          </cell>
        </row>
        <row r="745">
          <cell r="G745">
            <v>153525400</v>
          </cell>
        </row>
        <row r="747">
          <cell r="G747">
            <v>85562000</v>
          </cell>
        </row>
        <row r="748">
          <cell r="G748">
            <v>51603400</v>
          </cell>
        </row>
        <row r="749">
          <cell r="G749">
            <v>16360000</v>
          </cell>
        </row>
        <row r="750">
          <cell r="G750">
            <v>16360000</v>
          </cell>
        </row>
        <row r="751">
          <cell r="G751">
            <v>0</v>
          </cell>
        </row>
        <row r="752">
          <cell r="G752">
            <v>40000000</v>
          </cell>
        </row>
        <row r="753">
          <cell r="G753">
            <v>40000000</v>
          </cell>
        </row>
        <row r="754">
          <cell r="G754">
            <v>40000000</v>
          </cell>
        </row>
        <row r="755">
          <cell r="G755">
            <v>40000000</v>
          </cell>
        </row>
        <row r="756">
          <cell r="G756">
            <v>40000000</v>
          </cell>
        </row>
        <row r="757">
          <cell r="G757">
            <v>20000000</v>
          </cell>
        </row>
        <row r="758">
          <cell r="G758">
            <v>20000000</v>
          </cell>
        </row>
        <row r="759">
          <cell r="G759">
            <v>20000000</v>
          </cell>
        </row>
        <row r="760">
          <cell r="G760">
            <v>20000000</v>
          </cell>
        </row>
        <row r="761">
          <cell r="G761">
            <v>20000000</v>
          </cell>
        </row>
        <row r="762">
          <cell r="G762">
            <v>20000000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64301000</v>
          </cell>
        </row>
        <row r="766">
          <cell r="G766">
            <v>64301000</v>
          </cell>
        </row>
        <row r="767">
          <cell r="G767">
            <v>64301000</v>
          </cell>
        </row>
        <row r="768">
          <cell r="G768">
            <v>64301000</v>
          </cell>
        </row>
        <row r="769">
          <cell r="G769">
            <v>64301000</v>
          </cell>
        </row>
        <row r="770">
          <cell r="G770">
            <v>13747000</v>
          </cell>
        </row>
        <row r="771">
          <cell r="G771">
            <v>36700000</v>
          </cell>
        </row>
        <row r="772">
          <cell r="G772">
            <v>13854000</v>
          </cell>
        </row>
        <row r="773">
          <cell r="G773">
            <v>0</v>
          </cell>
        </row>
        <row r="774">
          <cell r="G774">
            <v>100000000</v>
          </cell>
        </row>
        <row r="775">
          <cell r="G775">
            <v>100000000</v>
          </cell>
        </row>
        <row r="776">
          <cell r="G776">
            <v>100000000</v>
          </cell>
        </row>
        <row r="777">
          <cell r="G777">
            <v>100000000</v>
          </cell>
        </row>
        <row r="778">
          <cell r="G778">
            <v>100000000</v>
          </cell>
        </row>
        <row r="779">
          <cell r="G779">
            <v>51000000</v>
          </cell>
        </row>
        <row r="780">
          <cell r="G780">
            <v>49000000</v>
          </cell>
        </row>
        <row r="781">
          <cell r="G781">
            <v>49000000</v>
          </cell>
        </row>
        <row r="782">
          <cell r="G782">
            <v>0</v>
          </cell>
        </row>
        <row r="783">
          <cell r="G783">
            <v>29551012</v>
          </cell>
        </row>
        <row r="784">
          <cell r="G784">
            <v>29551012</v>
          </cell>
        </row>
        <row r="785">
          <cell r="G785">
            <v>29551012</v>
          </cell>
        </row>
        <row r="786">
          <cell r="G786">
            <v>29551012</v>
          </cell>
        </row>
        <row r="787">
          <cell r="G787">
            <v>29551012</v>
          </cell>
        </row>
        <row r="788">
          <cell r="G788">
            <v>29551012</v>
          </cell>
        </row>
        <row r="789">
          <cell r="G789">
            <v>0</v>
          </cell>
        </row>
        <row r="790">
          <cell r="G790">
            <v>830616072</v>
          </cell>
        </row>
        <row r="791">
          <cell r="G791">
            <v>830616072</v>
          </cell>
        </row>
        <row r="792">
          <cell r="G792">
            <v>830616072</v>
          </cell>
        </row>
        <row r="793">
          <cell r="G793">
            <v>830616072</v>
          </cell>
        </row>
        <row r="794">
          <cell r="G794">
            <v>756582072</v>
          </cell>
        </row>
        <row r="795">
          <cell r="G795">
            <v>349492572</v>
          </cell>
        </row>
        <row r="796">
          <cell r="G796">
            <v>97730235</v>
          </cell>
        </row>
        <row r="797">
          <cell r="G797">
            <v>38594000</v>
          </cell>
        </row>
        <row r="798">
          <cell r="G798">
            <v>68447500</v>
          </cell>
        </row>
        <row r="799">
          <cell r="G799">
            <v>32640000</v>
          </cell>
        </row>
        <row r="800">
          <cell r="G800">
            <v>28460000</v>
          </cell>
        </row>
        <row r="801">
          <cell r="G801">
            <v>115014000</v>
          </cell>
        </row>
        <row r="802">
          <cell r="G802">
            <v>112745000</v>
          </cell>
        </row>
        <row r="803">
          <cell r="G803">
            <v>29783000</v>
          </cell>
        </row>
        <row r="804">
          <cell r="G804">
            <v>20000000</v>
          </cell>
        </row>
        <row r="806">
          <cell r="G806">
            <v>74034000</v>
          </cell>
        </row>
        <row r="808">
          <cell r="G808">
            <v>1445006105</v>
          </cell>
        </row>
        <row r="809">
          <cell r="G809">
            <v>225746105</v>
          </cell>
        </row>
        <row r="810">
          <cell r="G810">
            <v>225746105</v>
          </cell>
        </row>
        <row r="811">
          <cell r="G811">
            <v>225746105</v>
          </cell>
        </row>
        <row r="812">
          <cell r="G812">
            <v>225746105</v>
          </cell>
        </row>
        <row r="813">
          <cell r="G813">
            <v>225746105</v>
          </cell>
        </row>
        <row r="814">
          <cell r="G814">
            <v>16759000</v>
          </cell>
        </row>
        <row r="815">
          <cell r="G815">
            <v>208987105</v>
          </cell>
        </row>
        <row r="816">
          <cell r="G816">
            <v>2300000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1219260000</v>
          </cell>
        </row>
        <row r="821">
          <cell r="G821">
            <v>1219260000</v>
          </cell>
        </row>
        <row r="822">
          <cell r="G822">
            <v>1219260000</v>
          </cell>
        </row>
        <row r="823">
          <cell r="G823">
            <v>14260000</v>
          </cell>
        </row>
        <row r="824">
          <cell r="G824">
            <v>14260000</v>
          </cell>
        </row>
        <row r="825">
          <cell r="G825">
            <v>5660000</v>
          </cell>
        </row>
        <row r="826">
          <cell r="G826">
            <v>5600000</v>
          </cell>
        </row>
        <row r="827">
          <cell r="G827">
            <v>3000000</v>
          </cell>
        </row>
        <row r="828">
          <cell r="G828">
            <v>1205000000</v>
          </cell>
        </row>
        <row r="829">
          <cell r="G829">
            <v>1170000000</v>
          </cell>
        </row>
        <row r="830">
          <cell r="G830">
            <v>938400000</v>
          </cell>
        </row>
        <row r="831">
          <cell r="G831">
            <v>699650000</v>
          </cell>
        </row>
        <row r="832">
          <cell r="G832">
            <v>238750000</v>
          </cell>
        </row>
        <row r="833">
          <cell r="G833">
            <v>180000000</v>
          </cell>
        </row>
        <row r="835">
          <cell r="G835">
            <v>21600000</v>
          </cell>
        </row>
        <row r="836">
          <cell r="G836">
            <v>30000000</v>
          </cell>
        </row>
        <row r="837">
          <cell r="G837">
            <v>35000000</v>
          </cell>
        </row>
        <row r="838">
          <cell r="G838">
            <v>35000000</v>
          </cell>
        </row>
        <row r="840">
          <cell r="G840">
            <v>981802548</v>
          </cell>
        </row>
        <row r="841">
          <cell r="G841">
            <v>317783000</v>
          </cell>
        </row>
        <row r="842">
          <cell r="G842">
            <v>317783000</v>
          </cell>
        </row>
        <row r="843">
          <cell r="G843">
            <v>317783000</v>
          </cell>
        </row>
        <row r="844">
          <cell r="G844">
            <v>184773000</v>
          </cell>
        </row>
        <row r="845">
          <cell r="G845">
            <v>184773000</v>
          </cell>
        </row>
        <row r="846">
          <cell r="G846">
            <v>184773000</v>
          </cell>
        </row>
        <row r="847">
          <cell r="G847">
            <v>0</v>
          </cell>
        </row>
        <row r="848">
          <cell r="G848">
            <v>20000000</v>
          </cell>
        </row>
        <row r="849">
          <cell r="G849">
            <v>20000000</v>
          </cell>
        </row>
        <row r="850">
          <cell r="G850">
            <v>20000000</v>
          </cell>
        </row>
        <row r="851">
          <cell r="G851">
            <v>113010000</v>
          </cell>
        </row>
        <row r="852">
          <cell r="G852">
            <v>113010000</v>
          </cell>
        </row>
        <row r="853">
          <cell r="G853">
            <v>113010000</v>
          </cell>
        </row>
        <row r="854">
          <cell r="G854">
            <v>0</v>
          </cell>
        </row>
        <row r="855">
          <cell r="G855">
            <v>584632980</v>
          </cell>
        </row>
        <row r="856">
          <cell r="G856">
            <v>584632980</v>
          </cell>
        </row>
        <row r="857">
          <cell r="G857">
            <v>584632980</v>
          </cell>
        </row>
        <row r="858">
          <cell r="G858">
            <v>584632980</v>
          </cell>
        </row>
        <row r="859">
          <cell r="G859">
            <v>584632980</v>
          </cell>
        </row>
        <row r="860">
          <cell r="G860">
            <v>584632980</v>
          </cell>
        </row>
        <row r="862">
          <cell r="G862">
            <v>79386568</v>
          </cell>
        </row>
        <row r="863">
          <cell r="G863">
            <v>79386568</v>
          </cell>
        </row>
        <row r="864">
          <cell r="G864">
            <v>79386568</v>
          </cell>
        </row>
        <row r="865">
          <cell r="G865">
            <v>79386568</v>
          </cell>
        </row>
        <row r="866">
          <cell r="G866">
            <v>79386568</v>
          </cell>
        </row>
        <row r="867">
          <cell r="G867">
            <v>79386568</v>
          </cell>
        </row>
        <row r="868">
          <cell r="G868">
            <v>16021568</v>
          </cell>
        </row>
        <row r="869">
          <cell r="G869">
            <v>41400000</v>
          </cell>
        </row>
        <row r="870">
          <cell r="G870">
            <v>0</v>
          </cell>
        </row>
        <row r="871">
          <cell r="G871">
            <v>27747658621</v>
          </cell>
        </row>
      </sheetData>
      <sheetData sheetId="69"/>
      <sheetData sheetId="70">
        <row r="692">
          <cell r="J692">
            <v>1604000</v>
          </cell>
        </row>
      </sheetData>
      <sheetData sheetId="71"/>
      <sheetData sheetId="72"/>
      <sheetData sheetId="73"/>
      <sheetData sheetId="74"/>
      <sheetData sheetId="75"/>
      <sheetData sheetId="76"/>
      <sheetData sheetId="77">
        <row r="708">
          <cell r="J708">
            <v>1488000</v>
          </cell>
        </row>
      </sheetData>
      <sheetData sheetId="78"/>
      <sheetData sheetId="79">
        <row r="680">
          <cell r="I680">
            <v>983000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687">
          <cell r="J687">
            <v>1168000</v>
          </cell>
        </row>
      </sheetData>
      <sheetData sheetId="90"/>
      <sheetData sheetId="91">
        <row r="657">
          <cell r="J657">
            <v>2336000</v>
          </cell>
        </row>
      </sheetData>
      <sheetData sheetId="92"/>
      <sheetData sheetId="93">
        <row r="735">
          <cell r="J735">
            <v>2500000</v>
          </cell>
        </row>
      </sheetData>
      <sheetData sheetId="94"/>
      <sheetData sheetId="95"/>
      <sheetData sheetId="96">
        <row r="17">
          <cell r="E17">
            <v>0</v>
          </cell>
          <cell r="F17">
            <v>0</v>
          </cell>
          <cell r="I17">
            <v>2016000</v>
          </cell>
          <cell r="J17">
            <v>0</v>
          </cell>
          <cell r="L17">
            <v>2016000</v>
          </cell>
        </row>
        <row r="18">
          <cell r="E18">
            <v>0</v>
          </cell>
          <cell r="F18">
            <v>0</v>
          </cell>
          <cell r="I18">
            <v>984000</v>
          </cell>
          <cell r="J18">
            <v>0</v>
          </cell>
          <cell r="L18">
            <v>984000</v>
          </cell>
        </row>
        <row r="19">
          <cell r="E19">
            <v>0</v>
          </cell>
          <cell r="F19">
            <v>0</v>
          </cell>
          <cell r="I19">
            <v>72000000</v>
          </cell>
          <cell r="J19">
            <v>0</v>
          </cell>
          <cell r="L19">
            <v>72000000</v>
          </cell>
        </row>
        <row r="20">
          <cell r="E20">
            <v>0</v>
          </cell>
          <cell r="F20">
            <v>0</v>
          </cell>
          <cell r="I20">
            <v>72000000</v>
          </cell>
          <cell r="J20">
            <v>0</v>
          </cell>
          <cell r="L20">
            <v>72000000</v>
          </cell>
        </row>
        <row r="21">
          <cell r="E21">
            <v>0</v>
          </cell>
          <cell r="F21">
            <v>0</v>
          </cell>
          <cell r="I21">
            <v>72000000</v>
          </cell>
          <cell r="J21">
            <v>0</v>
          </cell>
          <cell r="L21">
            <v>72000000</v>
          </cell>
        </row>
        <row r="22">
          <cell r="I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I23">
            <v>190252000</v>
          </cell>
          <cell r="J23">
            <v>107610000</v>
          </cell>
          <cell r="L23">
            <v>297862000</v>
          </cell>
        </row>
        <row r="24">
          <cell r="E24">
            <v>0</v>
          </cell>
          <cell r="F24">
            <v>0</v>
          </cell>
          <cell r="I24">
            <v>190252000</v>
          </cell>
          <cell r="J24">
            <v>107610000</v>
          </cell>
          <cell r="L24">
            <v>297862000</v>
          </cell>
        </row>
        <row r="25">
          <cell r="E25">
            <v>0</v>
          </cell>
          <cell r="F25">
            <v>0</v>
          </cell>
          <cell r="I25">
            <v>100252000</v>
          </cell>
          <cell r="J25">
            <v>57610000</v>
          </cell>
          <cell r="L25">
            <v>157862000</v>
          </cell>
        </row>
        <row r="26">
          <cell r="E26">
            <v>0</v>
          </cell>
          <cell r="F26">
            <v>0</v>
          </cell>
          <cell r="I26">
            <v>21653000</v>
          </cell>
          <cell r="J26">
            <v>9600000</v>
          </cell>
          <cell r="L26">
            <v>31253000</v>
          </cell>
        </row>
        <row r="27">
          <cell r="E27">
            <v>0</v>
          </cell>
          <cell r="F27">
            <v>0</v>
          </cell>
          <cell r="I27">
            <v>21653000</v>
          </cell>
          <cell r="J27">
            <v>9600000</v>
          </cell>
          <cell r="L27">
            <v>31253000</v>
          </cell>
        </row>
        <row r="28">
          <cell r="E28">
            <v>0</v>
          </cell>
          <cell r="F28">
            <v>0</v>
          </cell>
          <cell r="I28">
            <v>4000000</v>
          </cell>
          <cell r="J28">
            <v>0</v>
          </cell>
          <cell r="L28">
            <v>4000000</v>
          </cell>
        </row>
        <row r="29">
          <cell r="E29">
            <v>0</v>
          </cell>
          <cell r="F29">
            <v>0</v>
          </cell>
          <cell r="I29">
            <v>1703000</v>
          </cell>
          <cell r="J29">
            <v>0</v>
          </cell>
          <cell r="L29">
            <v>1703000</v>
          </cell>
        </row>
        <row r="30">
          <cell r="E30">
            <v>0</v>
          </cell>
          <cell r="F30">
            <v>0</v>
          </cell>
          <cell r="I30">
            <v>11150000</v>
          </cell>
          <cell r="J30">
            <v>0</v>
          </cell>
          <cell r="L30">
            <v>11150000</v>
          </cell>
        </row>
        <row r="31">
          <cell r="E31">
            <v>0</v>
          </cell>
          <cell r="F31">
            <v>0</v>
          </cell>
          <cell r="I31">
            <v>4800000</v>
          </cell>
          <cell r="J31">
            <v>9600000</v>
          </cell>
          <cell r="L31">
            <v>14400000</v>
          </cell>
        </row>
        <row r="32">
          <cell r="E32">
            <v>0</v>
          </cell>
          <cell r="F32">
            <v>0</v>
          </cell>
          <cell r="I32">
            <v>39052000</v>
          </cell>
          <cell r="J32">
            <v>10900000</v>
          </cell>
          <cell r="L32">
            <v>49952000</v>
          </cell>
        </row>
        <row r="33">
          <cell r="E33">
            <v>0</v>
          </cell>
          <cell r="F33">
            <v>0</v>
          </cell>
          <cell r="I33">
            <v>8800000</v>
          </cell>
          <cell r="J33">
            <v>0</v>
          </cell>
          <cell r="L33">
            <v>8800000</v>
          </cell>
        </row>
        <row r="34">
          <cell r="E34">
            <v>0</v>
          </cell>
          <cell r="F34">
            <v>0</v>
          </cell>
          <cell r="I34">
            <v>1600000</v>
          </cell>
          <cell r="J34">
            <v>0</v>
          </cell>
          <cell r="L34">
            <v>1600000</v>
          </cell>
        </row>
        <row r="35">
          <cell r="E35">
            <v>0</v>
          </cell>
          <cell r="F35">
            <v>0</v>
          </cell>
          <cell r="I35">
            <v>7200000</v>
          </cell>
          <cell r="J35">
            <v>0</v>
          </cell>
          <cell r="L35">
            <v>7200000</v>
          </cell>
        </row>
        <row r="36">
          <cell r="E36">
            <v>0</v>
          </cell>
          <cell r="F36">
            <v>0</v>
          </cell>
          <cell r="I36">
            <v>30252000</v>
          </cell>
          <cell r="J36">
            <v>10900000</v>
          </cell>
          <cell r="L36">
            <v>41152000</v>
          </cell>
        </row>
        <row r="37">
          <cell r="E37">
            <v>0</v>
          </cell>
          <cell r="F37">
            <v>0</v>
          </cell>
          <cell r="I37">
            <v>10152000</v>
          </cell>
          <cell r="J37">
            <v>0</v>
          </cell>
          <cell r="L37">
            <v>10152000</v>
          </cell>
        </row>
        <row r="38">
          <cell r="E38">
            <v>0</v>
          </cell>
          <cell r="F38">
            <v>0</v>
          </cell>
          <cell r="I38">
            <v>20100000</v>
          </cell>
          <cell r="J38">
            <v>10900000</v>
          </cell>
          <cell r="L38">
            <v>31000000</v>
          </cell>
        </row>
        <row r="39">
          <cell r="E39">
            <v>0</v>
          </cell>
          <cell r="F39">
            <v>0</v>
          </cell>
          <cell r="I39">
            <v>39547000</v>
          </cell>
          <cell r="J39">
            <v>37110000</v>
          </cell>
          <cell r="L39">
            <v>76657000</v>
          </cell>
        </row>
        <row r="40">
          <cell r="E40">
            <v>0</v>
          </cell>
          <cell r="F40">
            <v>0</v>
          </cell>
          <cell r="I40">
            <v>39547000</v>
          </cell>
          <cell r="J40">
            <v>37110000</v>
          </cell>
          <cell r="L40">
            <v>76657000</v>
          </cell>
        </row>
        <row r="41">
          <cell r="E41">
            <v>0</v>
          </cell>
          <cell r="F41">
            <v>0</v>
          </cell>
          <cell r="I41">
            <v>39547000</v>
          </cell>
          <cell r="J41">
            <v>37110000</v>
          </cell>
          <cell r="L41">
            <v>76657000</v>
          </cell>
        </row>
        <row r="42">
          <cell r="E42">
            <v>0</v>
          </cell>
          <cell r="F42">
            <v>0</v>
          </cell>
          <cell r="I42">
            <v>90000000</v>
          </cell>
          <cell r="J42">
            <v>50000000</v>
          </cell>
          <cell r="L42">
            <v>140000000</v>
          </cell>
        </row>
        <row r="43">
          <cell r="E43">
            <v>0</v>
          </cell>
          <cell r="F43">
            <v>0</v>
          </cell>
          <cell r="I43">
            <v>90000000</v>
          </cell>
          <cell r="J43">
            <v>50000000</v>
          </cell>
          <cell r="L43">
            <v>140000000</v>
          </cell>
        </row>
        <row r="44">
          <cell r="E44">
            <v>0</v>
          </cell>
          <cell r="F44">
            <v>0</v>
          </cell>
          <cell r="I44">
            <v>90000000</v>
          </cell>
          <cell r="J44">
            <v>50000000</v>
          </cell>
          <cell r="L44">
            <v>140000000</v>
          </cell>
        </row>
        <row r="45">
          <cell r="E45">
            <v>0</v>
          </cell>
          <cell r="F45">
            <v>0</v>
          </cell>
          <cell r="I45">
            <v>90000000</v>
          </cell>
          <cell r="J45">
            <v>50000000</v>
          </cell>
          <cell r="L45">
            <v>140000000</v>
          </cell>
        </row>
        <row r="46">
          <cell r="I46">
            <v>0</v>
          </cell>
          <cell r="L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  <cell r="J47">
            <v>191740000</v>
          </cell>
          <cell r="L47">
            <v>191740000</v>
          </cell>
        </row>
        <row r="48">
          <cell r="E48">
            <v>0</v>
          </cell>
          <cell r="F48">
            <v>0</v>
          </cell>
          <cell r="I48">
            <v>0</v>
          </cell>
          <cell r="J48">
            <v>191740000</v>
          </cell>
          <cell r="L48">
            <v>191740000</v>
          </cell>
        </row>
        <row r="49">
          <cell r="E49">
            <v>0</v>
          </cell>
          <cell r="F49">
            <v>0</v>
          </cell>
          <cell r="I49">
            <v>0</v>
          </cell>
          <cell r="J49">
            <v>191740000</v>
          </cell>
          <cell r="L49">
            <v>191740000</v>
          </cell>
        </row>
        <row r="50">
          <cell r="E50">
            <v>0</v>
          </cell>
          <cell r="F50">
            <v>0</v>
          </cell>
          <cell r="I50">
            <v>0</v>
          </cell>
          <cell r="J50">
            <v>191740000</v>
          </cell>
          <cell r="L50">
            <v>191740000</v>
          </cell>
        </row>
        <row r="51">
          <cell r="E51">
            <v>0</v>
          </cell>
          <cell r="F51">
            <v>0</v>
          </cell>
          <cell r="I51">
            <v>0</v>
          </cell>
          <cell r="J51">
            <v>9326000</v>
          </cell>
          <cell r="L51">
            <v>9326000</v>
          </cell>
        </row>
        <row r="52">
          <cell r="E52">
            <v>0</v>
          </cell>
          <cell r="F52">
            <v>0</v>
          </cell>
          <cell r="I52">
            <v>0</v>
          </cell>
          <cell r="J52">
            <v>9326000</v>
          </cell>
          <cell r="L52">
            <v>9326000</v>
          </cell>
        </row>
        <row r="53">
          <cell r="E53">
            <v>0</v>
          </cell>
          <cell r="F53">
            <v>0</v>
          </cell>
          <cell r="I53">
            <v>0</v>
          </cell>
          <cell r="J53">
            <v>2000000</v>
          </cell>
          <cell r="L53">
            <v>2000000</v>
          </cell>
        </row>
        <row r="54">
          <cell r="E54">
            <v>0</v>
          </cell>
          <cell r="F54">
            <v>0</v>
          </cell>
          <cell r="I54">
            <v>0</v>
          </cell>
          <cell r="J54">
            <v>6726000</v>
          </cell>
          <cell r="L54">
            <v>6726000</v>
          </cell>
        </row>
        <row r="55">
          <cell r="E55">
            <v>0</v>
          </cell>
          <cell r="F55">
            <v>0</v>
          </cell>
          <cell r="I55">
            <v>0</v>
          </cell>
          <cell r="J55">
            <v>600000</v>
          </cell>
          <cell r="L55">
            <v>600000</v>
          </cell>
        </row>
        <row r="56">
          <cell r="L56">
            <v>20000000</v>
          </cell>
        </row>
        <row r="57">
          <cell r="J57">
            <v>20000000</v>
          </cell>
          <cell r="L57">
            <v>20000000</v>
          </cell>
        </row>
        <row r="58">
          <cell r="L58">
            <v>5000000</v>
          </cell>
        </row>
        <row r="59">
          <cell r="J59">
            <v>5000000</v>
          </cell>
          <cell r="L59">
            <v>5000000</v>
          </cell>
        </row>
        <row r="61">
          <cell r="E61">
            <v>0</v>
          </cell>
          <cell r="F61">
            <v>0</v>
          </cell>
          <cell r="I61">
            <v>0</v>
          </cell>
          <cell r="J61">
            <v>157414000</v>
          </cell>
          <cell r="L61">
            <v>157414000</v>
          </cell>
        </row>
        <row r="62">
          <cell r="E62">
            <v>0</v>
          </cell>
          <cell r="F62">
            <v>0</v>
          </cell>
          <cell r="I62">
            <v>0</v>
          </cell>
          <cell r="L62">
            <v>132414000</v>
          </cell>
        </row>
        <row r="63">
          <cell r="E63">
            <v>0</v>
          </cell>
          <cell r="F63">
            <v>0</v>
          </cell>
          <cell r="I63">
            <v>0</v>
          </cell>
          <cell r="L63">
            <v>25000000</v>
          </cell>
        </row>
        <row r="64">
          <cell r="I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I65">
            <v>127508000</v>
          </cell>
          <cell r="J65">
            <v>330492000</v>
          </cell>
          <cell r="L65">
            <v>458000000</v>
          </cell>
        </row>
        <row r="66">
          <cell r="E66">
            <v>0</v>
          </cell>
          <cell r="F66">
            <v>0</v>
          </cell>
          <cell r="I66">
            <v>127508000</v>
          </cell>
          <cell r="J66">
            <v>330492000</v>
          </cell>
          <cell r="L66">
            <v>458000000</v>
          </cell>
        </row>
        <row r="67">
          <cell r="E67">
            <v>0</v>
          </cell>
          <cell r="F67">
            <v>0</v>
          </cell>
          <cell r="I67">
            <v>0</v>
          </cell>
          <cell r="J67">
            <v>200000000</v>
          </cell>
          <cell r="L67">
            <v>200000000</v>
          </cell>
        </row>
        <row r="68">
          <cell r="E68">
            <v>0</v>
          </cell>
          <cell r="F68">
            <v>0</v>
          </cell>
          <cell r="I68">
            <v>0</v>
          </cell>
          <cell r="J68">
            <v>200000000</v>
          </cell>
          <cell r="L68">
            <v>200000000</v>
          </cell>
        </row>
        <row r="69">
          <cell r="E69">
            <v>0</v>
          </cell>
          <cell r="F69">
            <v>0</v>
          </cell>
          <cell r="I69">
            <v>0</v>
          </cell>
          <cell r="J69">
            <v>200000000</v>
          </cell>
          <cell r="L69">
            <v>200000000</v>
          </cell>
        </row>
        <row r="70">
          <cell r="E70">
            <v>0</v>
          </cell>
          <cell r="F70">
            <v>0</v>
          </cell>
          <cell r="I70">
            <v>0</v>
          </cell>
          <cell r="J70">
            <v>10777000</v>
          </cell>
          <cell r="L70">
            <v>10777000</v>
          </cell>
        </row>
        <row r="71">
          <cell r="E71">
            <v>0</v>
          </cell>
          <cell r="F71">
            <v>0</v>
          </cell>
          <cell r="I71">
            <v>0</v>
          </cell>
          <cell r="J71">
            <v>10777000</v>
          </cell>
          <cell r="L71">
            <v>10777000</v>
          </cell>
        </row>
        <row r="72">
          <cell r="E72">
            <v>0</v>
          </cell>
          <cell r="F72">
            <v>0</v>
          </cell>
          <cell r="I72">
            <v>0</v>
          </cell>
          <cell r="J72">
            <v>725000</v>
          </cell>
          <cell r="L72">
            <v>725000</v>
          </cell>
        </row>
        <row r="73">
          <cell r="E73">
            <v>0</v>
          </cell>
          <cell r="F73">
            <v>0</v>
          </cell>
          <cell r="I73">
            <v>0</v>
          </cell>
          <cell r="J73">
            <v>552000</v>
          </cell>
          <cell r="L73">
            <v>552000</v>
          </cell>
        </row>
        <row r="74">
          <cell r="E74">
            <v>0</v>
          </cell>
          <cell r="F74">
            <v>0</v>
          </cell>
          <cell r="I74">
            <v>0</v>
          </cell>
          <cell r="J74">
            <v>7000000</v>
          </cell>
          <cell r="L74">
            <v>7000000</v>
          </cell>
        </row>
        <row r="75">
          <cell r="E75">
            <v>0</v>
          </cell>
          <cell r="F75">
            <v>0</v>
          </cell>
          <cell r="I75">
            <v>0</v>
          </cell>
          <cell r="J75">
            <v>2500000</v>
          </cell>
          <cell r="L75">
            <v>2500000</v>
          </cell>
        </row>
        <row r="76">
          <cell r="E76">
            <v>0</v>
          </cell>
          <cell r="F76">
            <v>0</v>
          </cell>
          <cell r="I76">
            <v>0</v>
          </cell>
          <cell r="J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  <cell r="J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  <cell r="J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  <cell r="J79">
            <v>77000000</v>
          </cell>
          <cell r="L79">
            <v>77000000</v>
          </cell>
        </row>
        <row r="80">
          <cell r="E80">
            <v>0</v>
          </cell>
          <cell r="F80">
            <v>0</v>
          </cell>
          <cell r="I80">
            <v>0</v>
          </cell>
          <cell r="J80">
            <v>77000000</v>
          </cell>
          <cell r="L80">
            <v>77000000</v>
          </cell>
        </row>
        <row r="81">
          <cell r="E81">
            <v>0</v>
          </cell>
          <cell r="F81">
            <v>0</v>
          </cell>
          <cell r="I81">
            <v>0</v>
          </cell>
          <cell r="J81">
            <v>112223000</v>
          </cell>
          <cell r="L81">
            <v>112223000</v>
          </cell>
        </row>
        <row r="82">
          <cell r="E82">
            <v>0</v>
          </cell>
          <cell r="F82">
            <v>0</v>
          </cell>
          <cell r="I82">
            <v>0</v>
          </cell>
          <cell r="J82">
            <v>112223000</v>
          </cell>
          <cell r="L82">
            <v>112223000</v>
          </cell>
        </row>
        <row r="83">
          <cell r="I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I84">
            <v>127508000</v>
          </cell>
          <cell r="J84">
            <v>130492000</v>
          </cell>
          <cell r="L84">
            <v>258000000</v>
          </cell>
        </row>
        <row r="85">
          <cell r="E85">
            <v>0</v>
          </cell>
          <cell r="F85">
            <v>0</v>
          </cell>
          <cell r="I85">
            <v>127508000</v>
          </cell>
          <cell r="J85">
            <v>130492000</v>
          </cell>
          <cell r="L85">
            <v>258000000</v>
          </cell>
        </row>
        <row r="86">
          <cell r="E86">
            <v>0</v>
          </cell>
          <cell r="F86">
            <v>0</v>
          </cell>
          <cell r="I86">
            <v>127508000</v>
          </cell>
          <cell r="J86">
            <v>130492000</v>
          </cell>
          <cell r="L86">
            <v>258000000</v>
          </cell>
        </row>
        <row r="87">
          <cell r="E87">
            <v>0</v>
          </cell>
          <cell r="F87">
            <v>0</v>
          </cell>
          <cell r="I87">
            <v>39570000</v>
          </cell>
          <cell r="J87">
            <v>31912000</v>
          </cell>
          <cell r="L87">
            <v>71482000</v>
          </cell>
        </row>
        <row r="88">
          <cell r="E88">
            <v>0</v>
          </cell>
          <cell r="F88">
            <v>0</v>
          </cell>
          <cell r="I88">
            <v>39570000</v>
          </cell>
          <cell r="J88">
            <v>31912000</v>
          </cell>
          <cell r="L88">
            <v>71482000</v>
          </cell>
        </row>
        <row r="89">
          <cell r="E89">
            <v>0</v>
          </cell>
          <cell r="F89">
            <v>0</v>
          </cell>
          <cell r="I89">
            <v>2024000</v>
          </cell>
          <cell r="J89">
            <v>2060800</v>
          </cell>
          <cell r="L89">
            <v>4084800</v>
          </cell>
        </row>
        <row r="90">
          <cell r="E90">
            <v>0</v>
          </cell>
          <cell r="F90">
            <v>0</v>
          </cell>
          <cell r="I90">
            <v>16246000</v>
          </cell>
          <cell r="J90">
            <v>11551200</v>
          </cell>
          <cell r="L90">
            <v>27797200</v>
          </cell>
        </row>
        <row r="91">
          <cell r="E91">
            <v>0</v>
          </cell>
          <cell r="F91">
            <v>0</v>
          </cell>
          <cell r="I91">
            <v>5700000</v>
          </cell>
          <cell r="J91">
            <v>2700000</v>
          </cell>
          <cell r="L91">
            <v>8400000</v>
          </cell>
        </row>
        <row r="92">
          <cell r="E92">
            <v>0</v>
          </cell>
          <cell r="F92">
            <v>0</v>
          </cell>
          <cell r="I92">
            <v>6000000</v>
          </cell>
          <cell r="J92">
            <v>6000000</v>
          </cell>
          <cell r="L92">
            <v>12000000</v>
          </cell>
        </row>
        <row r="93">
          <cell r="E93">
            <v>0</v>
          </cell>
          <cell r="F93">
            <v>0</v>
          </cell>
          <cell r="I93">
            <v>9600000</v>
          </cell>
          <cell r="J93">
            <v>9600000</v>
          </cell>
          <cell r="L93">
            <v>19200000</v>
          </cell>
        </row>
        <row r="94">
          <cell r="E94">
            <v>0</v>
          </cell>
          <cell r="F94">
            <v>0</v>
          </cell>
          <cell r="I94">
            <v>24600000</v>
          </cell>
          <cell r="J94">
            <v>17950000</v>
          </cell>
          <cell r="L94">
            <v>42550000</v>
          </cell>
        </row>
        <row r="95">
          <cell r="E95">
            <v>0</v>
          </cell>
          <cell r="F95">
            <v>0</v>
          </cell>
          <cell r="I95">
            <v>24600000</v>
          </cell>
          <cell r="J95">
            <v>17950000</v>
          </cell>
          <cell r="L95">
            <v>42550000</v>
          </cell>
        </row>
        <row r="96">
          <cell r="E96">
            <v>0</v>
          </cell>
          <cell r="F96">
            <v>0</v>
          </cell>
          <cell r="I96">
            <v>24600000</v>
          </cell>
          <cell r="J96">
            <v>17950000</v>
          </cell>
          <cell r="L96">
            <v>42550000</v>
          </cell>
        </row>
        <row r="97">
          <cell r="E97">
            <v>0</v>
          </cell>
          <cell r="F97">
            <v>0</v>
          </cell>
          <cell r="I97">
            <v>63338000</v>
          </cell>
          <cell r="J97">
            <v>80630000</v>
          </cell>
          <cell r="L97">
            <v>143968000</v>
          </cell>
        </row>
        <row r="98">
          <cell r="E98">
            <v>0</v>
          </cell>
          <cell r="F98">
            <v>0</v>
          </cell>
          <cell r="I98">
            <v>63338000</v>
          </cell>
          <cell r="J98">
            <v>80630000</v>
          </cell>
          <cell r="L98">
            <v>143968000</v>
          </cell>
        </row>
        <row r="99">
          <cell r="E99">
            <v>0</v>
          </cell>
          <cell r="F99">
            <v>0</v>
          </cell>
          <cell r="I99">
            <v>0</v>
          </cell>
          <cell r="J99">
            <v>62461000</v>
          </cell>
          <cell r="L99">
            <v>62461000</v>
          </cell>
        </row>
        <row r="100">
          <cell r="E100">
            <v>0</v>
          </cell>
          <cell r="F100">
            <v>0</v>
          </cell>
          <cell r="I100">
            <v>63338000</v>
          </cell>
          <cell r="J100">
            <v>18169000</v>
          </cell>
          <cell r="L100">
            <v>81507000</v>
          </cell>
        </row>
        <row r="101">
          <cell r="I101">
            <v>0</v>
          </cell>
          <cell r="L101">
            <v>0</v>
          </cell>
        </row>
        <row r="102">
          <cell r="E102">
            <v>0</v>
          </cell>
          <cell r="F102">
            <v>202000000</v>
          </cell>
          <cell r="I102">
            <v>724801200</v>
          </cell>
          <cell r="J102">
            <v>80008200</v>
          </cell>
          <cell r="L102">
            <v>1006809400</v>
          </cell>
        </row>
        <row r="103">
          <cell r="E103">
            <v>0</v>
          </cell>
          <cell r="F103">
            <v>0</v>
          </cell>
          <cell r="I103">
            <v>50991200</v>
          </cell>
          <cell r="J103">
            <v>80008200</v>
          </cell>
          <cell r="L103">
            <v>130999400</v>
          </cell>
        </row>
        <row r="104">
          <cell r="E104">
            <v>0</v>
          </cell>
          <cell r="F104">
            <v>0</v>
          </cell>
          <cell r="I104">
            <v>50991200</v>
          </cell>
          <cell r="J104">
            <v>80008200</v>
          </cell>
          <cell r="L104">
            <v>130999400</v>
          </cell>
        </row>
        <row r="105">
          <cell r="E105">
            <v>0</v>
          </cell>
          <cell r="F105">
            <v>0</v>
          </cell>
          <cell r="I105">
            <v>50991200</v>
          </cell>
          <cell r="J105">
            <v>80008200</v>
          </cell>
          <cell r="L105">
            <v>130999400</v>
          </cell>
        </row>
        <row r="106">
          <cell r="E106">
            <v>0</v>
          </cell>
          <cell r="F106">
            <v>0</v>
          </cell>
          <cell r="I106">
            <v>50991200</v>
          </cell>
          <cell r="J106">
            <v>80008200</v>
          </cell>
          <cell r="L106">
            <v>130999400</v>
          </cell>
        </row>
        <row r="107">
          <cell r="E107">
            <v>0</v>
          </cell>
          <cell r="F107">
            <v>0</v>
          </cell>
          <cell r="I107">
            <v>23141200</v>
          </cell>
          <cell r="J107">
            <v>52208200</v>
          </cell>
          <cell r="L107">
            <v>75349400</v>
          </cell>
        </row>
        <row r="108">
          <cell r="E108">
            <v>0</v>
          </cell>
          <cell r="F108">
            <v>0</v>
          </cell>
          <cell r="I108">
            <v>23141200</v>
          </cell>
          <cell r="J108">
            <v>52208200</v>
          </cell>
          <cell r="L108">
            <v>75349400</v>
          </cell>
        </row>
        <row r="109">
          <cell r="E109">
            <v>0</v>
          </cell>
          <cell r="F109">
            <v>0</v>
          </cell>
          <cell r="I109">
            <v>1784200</v>
          </cell>
          <cell r="J109">
            <v>1783600</v>
          </cell>
          <cell r="L109">
            <v>3567800</v>
          </cell>
        </row>
        <row r="110">
          <cell r="E110">
            <v>0</v>
          </cell>
          <cell r="F110">
            <v>0</v>
          </cell>
          <cell r="I110">
            <v>1387000</v>
          </cell>
          <cell r="J110">
            <v>2089600</v>
          </cell>
          <cell r="L110">
            <v>3476600</v>
          </cell>
        </row>
        <row r="111">
          <cell r="E111">
            <v>0</v>
          </cell>
          <cell r="F111">
            <v>0</v>
          </cell>
          <cell r="I111">
            <v>7670000</v>
          </cell>
          <cell r="J111">
            <v>21025000</v>
          </cell>
          <cell r="L111">
            <v>28695000</v>
          </cell>
        </row>
        <row r="112">
          <cell r="E112">
            <v>0</v>
          </cell>
          <cell r="F112">
            <v>0</v>
          </cell>
          <cell r="I112">
            <v>2100000</v>
          </cell>
          <cell r="J112">
            <v>25900000</v>
          </cell>
          <cell r="L112">
            <v>28000000</v>
          </cell>
        </row>
        <row r="113">
          <cell r="E113">
            <v>0</v>
          </cell>
          <cell r="F113">
            <v>0</v>
          </cell>
          <cell r="I113">
            <v>0</v>
          </cell>
          <cell r="J113">
            <v>1410000</v>
          </cell>
          <cell r="L113">
            <v>1410000</v>
          </cell>
        </row>
        <row r="114">
          <cell r="E114">
            <v>0</v>
          </cell>
          <cell r="F114">
            <v>0</v>
          </cell>
          <cell r="I114">
            <v>10200000</v>
          </cell>
          <cell r="J114">
            <v>0</v>
          </cell>
          <cell r="L114">
            <v>10200000</v>
          </cell>
        </row>
        <row r="115">
          <cell r="E115">
            <v>0</v>
          </cell>
          <cell r="F115">
            <v>0</v>
          </cell>
          <cell r="I115">
            <v>6850000</v>
          </cell>
          <cell r="J115">
            <v>27800000</v>
          </cell>
          <cell r="L115">
            <v>34650000</v>
          </cell>
        </row>
        <row r="116">
          <cell r="E116">
            <v>0</v>
          </cell>
          <cell r="F116">
            <v>0</v>
          </cell>
          <cell r="I116">
            <v>6850000</v>
          </cell>
          <cell r="J116">
            <v>5000000</v>
          </cell>
          <cell r="L116">
            <v>11850000</v>
          </cell>
        </row>
        <row r="117">
          <cell r="E117">
            <v>0</v>
          </cell>
          <cell r="F117">
            <v>0</v>
          </cell>
          <cell r="I117">
            <v>0</v>
          </cell>
          <cell r="J117">
            <v>5000000</v>
          </cell>
          <cell r="L117">
            <v>5000000</v>
          </cell>
        </row>
        <row r="118">
          <cell r="E118">
            <v>0</v>
          </cell>
          <cell r="F118">
            <v>0</v>
          </cell>
          <cell r="I118">
            <v>6850000</v>
          </cell>
          <cell r="J118">
            <v>0</v>
          </cell>
          <cell r="L118">
            <v>6850000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22800000</v>
          </cell>
          <cell r="L119">
            <v>22800000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22800000</v>
          </cell>
          <cell r="L120">
            <v>22800000</v>
          </cell>
        </row>
        <row r="121">
          <cell r="E121">
            <v>0</v>
          </cell>
          <cell r="F121">
            <v>0</v>
          </cell>
          <cell r="I121">
            <v>0</v>
          </cell>
          <cell r="J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  <cell r="J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  <cell r="J123">
            <v>0</v>
          </cell>
          <cell r="L123">
            <v>0</v>
          </cell>
        </row>
        <row r="124">
          <cell r="E124">
            <v>0</v>
          </cell>
          <cell r="F124">
            <v>0</v>
          </cell>
          <cell r="I124">
            <v>21000000</v>
          </cell>
          <cell r="J124">
            <v>0</v>
          </cell>
          <cell r="L124">
            <v>21000000</v>
          </cell>
        </row>
        <row r="125">
          <cell r="E125">
            <v>0</v>
          </cell>
          <cell r="F125">
            <v>0</v>
          </cell>
          <cell r="I125">
            <v>21000000</v>
          </cell>
          <cell r="J125">
            <v>0</v>
          </cell>
          <cell r="L125">
            <v>21000000</v>
          </cell>
        </row>
        <row r="126">
          <cell r="E126">
            <v>0</v>
          </cell>
          <cell r="F126">
            <v>0</v>
          </cell>
          <cell r="I126">
            <v>21000000</v>
          </cell>
          <cell r="J126">
            <v>0</v>
          </cell>
          <cell r="L126">
            <v>21000000</v>
          </cell>
        </row>
        <row r="127">
          <cell r="I127">
            <v>0</v>
          </cell>
          <cell r="L127">
            <v>0</v>
          </cell>
        </row>
        <row r="128">
          <cell r="E128">
            <v>0</v>
          </cell>
          <cell r="F128">
            <v>202000000</v>
          </cell>
          <cell r="I128">
            <v>568850000</v>
          </cell>
          <cell r="J128">
            <v>0</v>
          </cell>
          <cell r="L128">
            <v>770850000</v>
          </cell>
        </row>
        <row r="129">
          <cell r="E129">
            <v>0</v>
          </cell>
          <cell r="F129">
            <v>0</v>
          </cell>
          <cell r="I129">
            <v>50000000</v>
          </cell>
          <cell r="J129">
            <v>0</v>
          </cell>
          <cell r="L129">
            <v>50000000</v>
          </cell>
        </row>
        <row r="130">
          <cell r="E130">
            <v>0</v>
          </cell>
          <cell r="F130">
            <v>0</v>
          </cell>
          <cell r="I130">
            <v>50000000</v>
          </cell>
          <cell r="J130">
            <v>0</v>
          </cell>
          <cell r="L130">
            <v>50000000</v>
          </cell>
        </row>
        <row r="131">
          <cell r="E131">
            <v>0</v>
          </cell>
          <cell r="F131">
            <v>0</v>
          </cell>
          <cell r="I131">
            <v>50000000</v>
          </cell>
          <cell r="J131">
            <v>0</v>
          </cell>
          <cell r="L131">
            <v>50000000</v>
          </cell>
        </row>
        <row r="132">
          <cell r="E132">
            <v>0</v>
          </cell>
          <cell r="F132">
            <v>0</v>
          </cell>
          <cell r="I132">
            <v>5386000</v>
          </cell>
          <cell r="J132">
            <v>0</v>
          </cell>
          <cell r="L132">
            <v>5386000</v>
          </cell>
        </row>
        <row r="133">
          <cell r="E133">
            <v>0</v>
          </cell>
          <cell r="F133">
            <v>0</v>
          </cell>
          <cell r="I133">
            <v>5386000</v>
          </cell>
          <cell r="J133">
            <v>0</v>
          </cell>
          <cell r="L133">
            <v>5386000</v>
          </cell>
        </row>
        <row r="134">
          <cell r="E134">
            <v>0</v>
          </cell>
          <cell r="F134">
            <v>0</v>
          </cell>
          <cell r="I134">
            <v>1668000</v>
          </cell>
          <cell r="J134">
            <v>0</v>
          </cell>
          <cell r="L134">
            <v>1668000</v>
          </cell>
        </row>
        <row r="135">
          <cell r="E135">
            <v>0</v>
          </cell>
          <cell r="F135">
            <v>0</v>
          </cell>
          <cell r="I135">
            <v>2909800</v>
          </cell>
          <cell r="J135">
            <v>0</v>
          </cell>
          <cell r="L135">
            <v>2909800</v>
          </cell>
        </row>
        <row r="136">
          <cell r="E136">
            <v>0</v>
          </cell>
          <cell r="F136">
            <v>0</v>
          </cell>
          <cell r="I136">
            <v>808200</v>
          </cell>
          <cell r="J136">
            <v>0</v>
          </cell>
          <cell r="L136">
            <v>808200</v>
          </cell>
        </row>
        <row r="137">
          <cell r="E137">
            <v>0</v>
          </cell>
          <cell r="F137">
            <v>0</v>
          </cell>
          <cell r="I137">
            <v>44614000</v>
          </cell>
          <cell r="J137">
            <v>0</v>
          </cell>
          <cell r="L137">
            <v>44614000</v>
          </cell>
        </row>
        <row r="138">
          <cell r="E138">
            <v>0</v>
          </cell>
          <cell r="F138">
            <v>0</v>
          </cell>
          <cell r="I138">
            <v>44614000</v>
          </cell>
          <cell r="J138">
            <v>0</v>
          </cell>
          <cell r="L138">
            <v>44614000</v>
          </cell>
        </row>
        <row r="139">
          <cell r="E139">
            <v>0</v>
          </cell>
          <cell r="F139">
            <v>0</v>
          </cell>
          <cell r="I139">
            <v>9414000</v>
          </cell>
          <cell r="J139">
            <v>0</v>
          </cell>
          <cell r="L139">
            <v>9414000</v>
          </cell>
        </row>
        <row r="140">
          <cell r="E140">
            <v>0</v>
          </cell>
          <cell r="F140">
            <v>0</v>
          </cell>
          <cell r="I140">
            <v>35200000</v>
          </cell>
          <cell r="J140">
            <v>0</v>
          </cell>
          <cell r="L140">
            <v>35200000</v>
          </cell>
        </row>
        <row r="141">
          <cell r="I141">
            <v>0</v>
          </cell>
          <cell r="L141">
            <v>0</v>
          </cell>
        </row>
        <row r="142">
          <cell r="E142">
            <v>0</v>
          </cell>
          <cell r="F142">
            <v>202000000</v>
          </cell>
          <cell r="I142">
            <v>210236000</v>
          </cell>
          <cell r="J142">
            <v>0</v>
          </cell>
          <cell r="L142">
            <v>412236000</v>
          </cell>
        </row>
        <row r="143">
          <cell r="E143">
            <v>0</v>
          </cell>
          <cell r="F143">
            <v>50000000</v>
          </cell>
          <cell r="I143">
            <v>146147000</v>
          </cell>
          <cell r="J143">
            <v>0</v>
          </cell>
          <cell r="L143">
            <v>196147000</v>
          </cell>
        </row>
        <row r="144">
          <cell r="E144">
            <v>0</v>
          </cell>
          <cell r="F144">
            <v>50000000</v>
          </cell>
          <cell r="I144">
            <v>146147000</v>
          </cell>
          <cell r="J144">
            <v>0</v>
          </cell>
          <cell r="L144">
            <v>196147000</v>
          </cell>
        </row>
        <row r="145">
          <cell r="E145">
            <v>0</v>
          </cell>
          <cell r="F145">
            <v>0</v>
          </cell>
          <cell r="I145">
            <v>76536000</v>
          </cell>
          <cell r="J145">
            <v>0</v>
          </cell>
          <cell r="L145">
            <v>76536000</v>
          </cell>
        </row>
        <row r="146">
          <cell r="E146">
            <v>0</v>
          </cell>
          <cell r="F146">
            <v>0</v>
          </cell>
          <cell r="I146">
            <v>76536000</v>
          </cell>
          <cell r="J146">
            <v>0</v>
          </cell>
          <cell r="L146">
            <v>76536000</v>
          </cell>
        </row>
        <row r="147">
          <cell r="E147">
            <v>0</v>
          </cell>
          <cell r="F147">
            <v>0</v>
          </cell>
          <cell r="I147">
            <v>51740000</v>
          </cell>
          <cell r="J147">
            <v>0</v>
          </cell>
          <cell r="L147">
            <v>51740000</v>
          </cell>
        </row>
        <row r="148">
          <cell r="E148">
            <v>0</v>
          </cell>
          <cell r="F148">
            <v>0</v>
          </cell>
          <cell r="I148">
            <v>7365200</v>
          </cell>
          <cell r="J148">
            <v>0</v>
          </cell>
          <cell r="L148">
            <v>7365200</v>
          </cell>
        </row>
        <row r="149">
          <cell r="E149">
            <v>0</v>
          </cell>
          <cell r="F149">
            <v>0</v>
          </cell>
          <cell r="I149">
            <v>5517800</v>
          </cell>
          <cell r="J149">
            <v>0</v>
          </cell>
          <cell r="L149">
            <v>5517800</v>
          </cell>
        </row>
        <row r="150">
          <cell r="E150">
            <v>0</v>
          </cell>
          <cell r="F150">
            <v>0</v>
          </cell>
          <cell r="I150">
            <v>7113000</v>
          </cell>
          <cell r="J150">
            <v>0</v>
          </cell>
          <cell r="L150">
            <v>7113000</v>
          </cell>
        </row>
        <row r="151">
          <cell r="E151">
            <v>0</v>
          </cell>
          <cell r="I151">
            <v>4800000</v>
          </cell>
          <cell r="L151">
            <v>4800000</v>
          </cell>
        </row>
        <row r="152">
          <cell r="E152">
            <v>0</v>
          </cell>
          <cell r="F152">
            <v>50000000</v>
          </cell>
          <cell r="I152">
            <v>15800000</v>
          </cell>
          <cell r="J152">
            <v>0</v>
          </cell>
          <cell r="L152">
            <v>65800000</v>
          </cell>
        </row>
        <row r="153">
          <cell r="E153">
            <v>0</v>
          </cell>
          <cell r="F153">
            <v>0</v>
          </cell>
          <cell r="I153">
            <v>15800000</v>
          </cell>
          <cell r="J153">
            <v>0</v>
          </cell>
          <cell r="L153">
            <v>15800000</v>
          </cell>
        </row>
        <row r="154">
          <cell r="E154">
            <v>0</v>
          </cell>
          <cell r="I154">
            <v>14000000</v>
          </cell>
          <cell r="L154">
            <v>14000000</v>
          </cell>
        </row>
        <row r="155">
          <cell r="E155">
            <v>0</v>
          </cell>
          <cell r="F155">
            <v>0</v>
          </cell>
          <cell r="I155">
            <v>1800000</v>
          </cell>
          <cell r="L155">
            <v>1800000</v>
          </cell>
        </row>
        <row r="156">
          <cell r="E156">
            <v>0</v>
          </cell>
          <cell r="F156">
            <v>0</v>
          </cell>
          <cell r="I156">
            <v>0</v>
          </cell>
          <cell r="L156">
            <v>0</v>
          </cell>
        </row>
        <row r="157">
          <cell r="E157">
            <v>0</v>
          </cell>
          <cell r="F157">
            <v>50000000</v>
          </cell>
          <cell r="I157">
            <v>0</v>
          </cell>
          <cell r="J157">
            <v>0</v>
          </cell>
          <cell r="L157">
            <v>50000000</v>
          </cell>
        </row>
        <row r="158">
          <cell r="E158">
            <v>0</v>
          </cell>
          <cell r="F158">
            <v>50000000</v>
          </cell>
          <cell r="I158">
            <v>0</v>
          </cell>
          <cell r="J158">
            <v>0</v>
          </cell>
          <cell r="L158">
            <v>50000000</v>
          </cell>
        </row>
        <row r="159">
          <cell r="E159">
            <v>0</v>
          </cell>
          <cell r="F159">
            <v>0</v>
          </cell>
          <cell r="I159">
            <v>53811000</v>
          </cell>
          <cell r="J159">
            <v>0</v>
          </cell>
          <cell r="L159">
            <v>53811000</v>
          </cell>
        </row>
        <row r="160">
          <cell r="E160">
            <v>0</v>
          </cell>
          <cell r="F160">
            <v>0</v>
          </cell>
          <cell r="I160">
            <v>53811000</v>
          </cell>
          <cell r="J160">
            <v>0</v>
          </cell>
          <cell r="L160">
            <v>53811000</v>
          </cell>
        </row>
        <row r="161">
          <cell r="E161">
            <v>0</v>
          </cell>
          <cell r="F161">
            <v>0</v>
          </cell>
          <cell r="I161">
            <v>25764000</v>
          </cell>
          <cell r="J161">
            <v>0</v>
          </cell>
          <cell r="L161">
            <v>25764000</v>
          </cell>
        </row>
        <row r="162">
          <cell r="I162">
            <v>28047000</v>
          </cell>
          <cell r="L162">
            <v>28047000</v>
          </cell>
        </row>
        <row r="163">
          <cell r="E163">
            <v>0</v>
          </cell>
          <cell r="F163">
            <v>152000000</v>
          </cell>
          <cell r="I163">
            <v>64089000</v>
          </cell>
          <cell r="J163">
            <v>0</v>
          </cell>
          <cell r="L163">
            <v>216089000</v>
          </cell>
        </row>
        <row r="164">
          <cell r="E164">
            <v>0</v>
          </cell>
          <cell r="F164">
            <v>152000000</v>
          </cell>
          <cell r="I164">
            <v>64089000</v>
          </cell>
          <cell r="J164">
            <v>0</v>
          </cell>
          <cell r="L164">
            <v>216089000</v>
          </cell>
        </row>
        <row r="165">
          <cell r="E165">
            <v>0</v>
          </cell>
          <cell r="F165">
            <v>0</v>
          </cell>
          <cell r="I165">
            <v>7020000</v>
          </cell>
          <cell r="J165">
            <v>0</v>
          </cell>
          <cell r="L165">
            <v>7020000</v>
          </cell>
        </row>
        <row r="166">
          <cell r="E166">
            <v>0</v>
          </cell>
          <cell r="F166">
            <v>0</v>
          </cell>
          <cell r="I166">
            <v>7020000</v>
          </cell>
          <cell r="J166">
            <v>0</v>
          </cell>
          <cell r="L166">
            <v>7020000</v>
          </cell>
        </row>
        <row r="167">
          <cell r="E167">
            <v>0</v>
          </cell>
          <cell r="F167">
            <v>0</v>
          </cell>
          <cell r="I167">
            <v>7020000</v>
          </cell>
          <cell r="J167">
            <v>0</v>
          </cell>
          <cell r="L167">
            <v>7020000</v>
          </cell>
        </row>
        <row r="168">
          <cell r="E168">
            <v>0</v>
          </cell>
          <cell r="F168">
            <v>0</v>
          </cell>
          <cell r="I168">
            <v>19869000</v>
          </cell>
          <cell r="J168">
            <v>0</v>
          </cell>
          <cell r="L168">
            <v>19869000</v>
          </cell>
        </row>
        <row r="169">
          <cell r="E169">
            <v>0</v>
          </cell>
          <cell r="F169">
            <v>0</v>
          </cell>
          <cell r="I169">
            <v>19869000</v>
          </cell>
          <cell r="J169">
            <v>0</v>
          </cell>
          <cell r="L169">
            <v>19869000</v>
          </cell>
        </row>
        <row r="170">
          <cell r="E170">
            <v>0</v>
          </cell>
          <cell r="F170">
            <v>0</v>
          </cell>
          <cell r="I170">
            <v>19869000</v>
          </cell>
          <cell r="J170">
            <v>0</v>
          </cell>
          <cell r="L170">
            <v>19869000</v>
          </cell>
        </row>
        <row r="171">
          <cell r="E171">
            <v>0</v>
          </cell>
          <cell r="F171">
            <v>0</v>
          </cell>
          <cell r="I171">
            <v>14200000</v>
          </cell>
          <cell r="J171">
            <v>0</v>
          </cell>
          <cell r="L171">
            <v>14200000</v>
          </cell>
        </row>
        <row r="172">
          <cell r="E172">
            <v>0</v>
          </cell>
          <cell r="F172">
            <v>0</v>
          </cell>
          <cell r="I172">
            <v>14200000</v>
          </cell>
          <cell r="J172">
            <v>0</v>
          </cell>
          <cell r="L172">
            <v>14200000</v>
          </cell>
        </row>
        <row r="173">
          <cell r="E173">
            <v>0</v>
          </cell>
          <cell r="F173">
            <v>0</v>
          </cell>
          <cell r="I173">
            <v>9000000</v>
          </cell>
          <cell r="J173">
            <v>0</v>
          </cell>
          <cell r="L173">
            <v>9000000</v>
          </cell>
        </row>
        <row r="174">
          <cell r="E174">
            <v>0</v>
          </cell>
          <cell r="F174">
            <v>0</v>
          </cell>
          <cell r="I174">
            <v>5200000</v>
          </cell>
          <cell r="J174">
            <v>0</v>
          </cell>
          <cell r="L174">
            <v>5200000</v>
          </cell>
        </row>
        <row r="175">
          <cell r="E175">
            <v>0</v>
          </cell>
          <cell r="F175">
            <v>0</v>
          </cell>
          <cell r="I175">
            <v>23000000</v>
          </cell>
          <cell r="J175">
            <v>0</v>
          </cell>
          <cell r="L175">
            <v>23000000</v>
          </cell>
        </row>
        <row r="176">
          <cell r="E176">
            <v>0</v>
          </cell>
          <cell r="F176">
            <v>0</v>
          </cell>
          <cell r="I176">
            <v>23000000</v>
          </cell>
          <cell r="J176">
            <v>0</v>
          </cell>
          <cell r="L176">
            <v>23000000</v>
          </cell>
        </row>
        <row r="177">
          <cell r="I177">
            <v>23000000</v>
          </cell>
          <cell r="L177">
            <v>23000000</v>
          </cell>
        </row>
        <row r="178">
          <cell r="E178">
            <v>0</v>
          </cell>
          <cell r="F178">
            <v>152000000</v>
          </cell>
          <cell r="I178">
            <v>0</v>
          </cell>
          <cell r="J178">
            <v>0</v>
          </cell>
          <cell r="L178">
            <v>152000000</v>
          </cell>
        </row>
        <row r="179">
          <cell r="E179">
            <v>0</v>
          </cell>
          <cell r="F179">
            <v>152000000</v>
          </cell>
          <cell r="I179">
            <v>0</v>
          </cell>
          <cell r="J179">
            <v>0</v>
          </cell>
          <cell r="L179">
            <v>152000000</v>
          </cell>
        </row>
        <row r="180">
          <cell r="F180">
            <v>152000000</v>
          </cell>
          <cell r="L180">
            <v>152000000</v>
          </cell>
        </row>
        <row r="181">
          <cell r="I181">
            <v>0</v>
          </cell>
          <cell r="L181">
            <v>0</v>
          </cell>
        </row>
        <row r="182">
          <cell r="E182">
            <v>0</v>
          </cell>
          <cell r="F182">
            <v>0</v>
          </cell>
          <cell r="I182">
            <v>258000000</v>
          </cell>
          <cell r="J182">
            <v>0</v>
          </cell>
          <cell r="L182">
            <v>258000000</v>
          </cell>
        </row>
        <row r="183">
          <cell r="E183">
            <v>0</v>
          </cell>
          <cell r="F183">
            <v>0</v>
          </cell>
          <cell r="I183">
            <v>258000000</v>
          </cell>
          <cell r="J183">
            <v>0</v>
          </cell>
          <cell r="L183">
            <v>258000000</v>
          </cell>
        </row>
        <row r="184">
          <cell r="E184">
            <v>0</v>
          </cell>
          <cell r="F184">
            <v>0</v>
          </cell>
          <cell r="I184">
            <v>258000000</v>
          </cell>
          <cell r="J184">
            <v>0</v>
          </cell>
          <cell r="L184">
            <v>258000000</v>
          </cell>
        </row>
        <row r="185">
          <cell r="E185">
            <v>0</v>
          </cell>
          <cell r="F185">
            <v>0</v>
          </cell>
          <cell r="I185">
            <v>49321000</v>
          </cell>
          <cell r="J185">
            <v>0</v>
          </cell>
          <cell r="L185">
            <v>49321000</v>
          </cell>
        </row>
        <row r="186">
          <cell r="E186">
            <v>0</v>
          </cell>
          <cell r="F186">
            <v>0</v>
          </cell>
          <cell r="I186">
            <v>49321000</v>
          </cell>
          <cell r="J186">
            <v>0</v>
          </cell>
          <cell r="L186">
            <v>49321000</v>
          </cell>
        </row>
        <row r="187">
          <cell r="E187">
            <v>0</v>
          </cell>
          <cell r="F187">
            <v>0</v>
          </cell>
          <cell r="I187">
            <v>2890600</v>
          </cell>
          <cell r="J187">
            <v>0</v>
          </cell>
          <cell r="L187">
            <v>2890600</v>
          </cell>
        </row>
        <row r="188">
          <cell r="E188">
            <v>0</v>
          </cell>
          <cell r="F188">
            <v>0</v>
          </cell>
          <cell r="I188">
            <v>46430400</v>
          </cell>
          <cell r="J188">
            <v>0</v>
          </cell>
          <cell r="L188">
            <v>46430400</v>
          </cell>
        </row>
        <row r="189">
          <cell r="E189">
            <v>0</v>
          </cell>
          <cell r="F189">
            <v>0</v>
          </cell>
          <cell r="I189">
            <v>143000000</v>
          </cell>
          <cell r="J189">
            <v>0</v>
          </cell>
          <cell r="L189">
            <v>143000000</v>
          </cell>
        </row>
        <row r="190">
          <cell r="E190">
            <v>0</v>
          </cell>
          <cell r="F190">
            <v>0</v>
          </cell>
          <cell r="I190">
            <v>143000000</v>
          </cell>
          <cell r="J190">
            <v>0</v>
          </cell>
          <cell r="L190">
            <v>143000000</v>
          </cell>
        </row>
        <row r="191">
          <cell r="E191">
            <v>0</v>
          </cell>
          <cell r="F191">
            <v>0</v>
          </cell>
          <cell r="I191">
            <v>108000000</v>
          </cell>
          <cell r="J191">
            <v>0</v>
          </cell>
          <cell r="L191">
            <v>108000000</v>
          </cell>
        </row>
        <row r="192">
          <cell r="E192">
            <v>0</v>
          </cell>
          <cell r="F192">
            <v>0</v>
          </cell>
          <cell r="I192">
            <v>7000000</v>
          </cell>
          <cell r="J192">
            <v>0</v>
          </cell>
          <cell r="L192">
            <v>7000000</v>
          </cell>
        </row>
        <row r="193">
          <cell r="E193">
            <v>0</v>
          </cell>
          <cell r="F193">
            <v>0</v>
          </cell>
          <cell r="I193">
            <v>28000000</v>
          </cell>
          <cell r="J193">
            <v>0</v>
          </cell>
          <cell r="L193">
            <v>28000000</v>
          </cell>
        </row>
        <row r="194">
          <cell r="E194">
            <v>0</v>
          </cell>
          <cell r="F194">
            <v>0</v>
          </cell>
          <cell r="I194">
            <v>65679000</v>
          </cell>
          <cell r="J194">
            <v>0</v>
          </cell>
          <cell r="L194">
            <v>65679000</v>
          </cell>
        </row>
        <row r="195">
          <cell r="E195">
            <v>0</v>
          </cell>
          <cell r="F195">
            <v>0</v>
          </cell>
          <cell r="I195">
            <v>65679000</v>
          </cell>
          <cell r="J195">
            <v>0</v>
          </cell>
          <cell r="L195">
            <v>65679000</v>
          </cell>
        </row>
        <row r="196">
          <cell r="E196">
            <v>0</v>
          </cell>
          <cell r="F196">
            <v>0</v>
          </cell>
          <cell r="I196">
            <v>65679000</v>
          </cell>
          <cell r="J196">
            <v>0</v>
          </cell>
          <cell r="L196">
            <v>65679000</v>
          </cell>
        </row>
        <row r="197">
          <cell r="I197">
            <v>0</v>
          </cell>
          <cell r="L197">
            <v>0</v>
          </cell>
        </row>
        <row r="198">
          <cell r="E198">
            <v>0</v>
          </cell>
          <cell r="F198">
            <v>0</v>
          </cell>
          <cell r="I198">
            <v>50614000</v>
          </cell>
          <cell r="J198">
            <v>0</v>
          </cell>
          <cell r="L198">
            <v>50614000</v>
          </cell>
        </row>
        <row r="199">
          <cell r="E199">
            <v>0</v>
          </cell>
          <cell r="F199">
            <v>0</v>
          </cell>
          <cell r="I199">
            <v>14650000</v>
          </cell>
          <cell r="J199">
            <v>0</v>
          </cell>
          <cell r="L199">
            <v>14650000</v>
          </cell>
        </row>
        <row r="200">
          <cell r="E200">
            <v>0</v>
          </cell>
          <cell r="F200">
            <v>0</v>
          </cell>
          <cell r="I200">
            <v>14650000</v>
          </cell>
          <cell r="J200">
            <v>0</v>
          </cell>
          <cell r="L200">
            <v>14650000</v>
          </cell>
        </row>
        <row r="201">
          <cell r="E201">
            <v>0</v>
          </cell>
          <cell r="F201">
            <v>0</v>
          </cell>
          <cell r="I201">
            <v>5760000</v>
          </cell>
          <cell r="J201">
            <v>0</v>
          </cell>
          <cell r="L201">
            <v>5760000</v>
          </cell>
        </row>
        <row r="202">
          <cell r="E202">
            <v>0</v>
          </cell>
          <cell r="F202">
            <v>0</v>
          </cell>
          <cell r="I202">
            <v>5760000</v>
          </cell>
          <cell r="J202">
            <v>0</v>
          </cell>
          <cell r="L202">
            <v>5760000</v>
          </cell>
        </row>
        <row r="203">
          <cell r="E203">
            <v>0</v>
          </cell>
          <cell r="F203">
            <v>0</v>
          </cell>
          <cell r="I203">
            <v>4041600</v>
          </cell>
          <cell r="J203">
            <v>0</v>
          </cell>
          <cell r="L203">
            <v>4041600</v>
          </cell>
        </row>
        <row r="204">
          <cell r="E204">
            <v>0</v>
          </cell>
          <cell r="F204">
            <v>0</v>
          </cell>
          <cell r="I204">
            <v>1718400</v>
          </cell>
          <cell r="J204">
            <v>0</v>
          </cell>
          <cell r="L204">
            <v>1718400</v>
          </cell>
        </row>
        <row r="205">
          <cell r="E205">
            <v>0</v>
          </cell>
          <cell r="F205">
            <v>0</v>
          </cell>
          <cell r="I205">
            <v>8890000</v>
          </cell>
          <cell r="J205">
            <v>0</v>
          </cell>
          <cell r="L205">
            <v>8890000</v>
          </cell>
        </row>
        <row r="206">
          <cell r="E206">
            <v>0</v>
          </cell>
          <cell r="F206">
            <v>0</v>
          </cell>
          <cell r="I206">
            <v>8890000</v>
          </cell>
          <cell r="J206">
            <v>0</v>
          </cell>
          <cell r="L206">
            <v>8890000</v>
          </cell>
        </row>
        <row r="207">
          <cell r="E207">
            <v>0</v>
          </cell>
          <cell r="F207">
            <v>0</v>
          </cell>
          <cell r="I207">
            <v>8890000</v>
          </cell>
          <cell r="J207">
            <v>0</v>
          </cell>
          <cell r="L207">
            <v>8890000</v>
          </cell>
        </row>
        <row r="208">
          <cell r="E208">
            <v>0</v>
          </cell>
          <cell r="F208">
            <v>0</v>
          </cell>
          <cell r="I208">
            <v>35964000</v>
          </cell>
          <cell r="J208">
            <v>0</v>
          </cell>
          <cell r="L208">
            <v>35964000</v>
          </cell>
        </row>
        <row r="209">
          <cell r="E209">
            <v>0</v>
          </cell>
          <cell r="F209">
            <v>0</v>
          </cell>
          <cell r="I209">
            <v>35964000</v>
          </cell>
          <cell r="J209">
            <v>0</v>
          </cell>
          <cell r="L209">
            <v>35964000</v>
          </cell>
        </row>
        <row r="210">
          <cell r="E210">
            <v>0</v>
          </cell>
          <cell r="F210">
            <v>0</v>
          </cell>
          <cell r="I210">
            <v>35964000</v>
          </cell>
          <cell r="J210">
            <v>0</v>
          </cell>
          <cell r="L210">
            <v>35964000</v>
          </cell>
        </row>
        <row r="211">
          <cell r="E211">
            <v>0</v>
          </cell>
          <cell r="F211">
            <v>0</v>
          </cell>
          <cell r="I211">
            <v>35964000</v>
          </cell>
          <cell r="J211">
            <v>0</v>
          </cell>
          <cell r="L211">
            <v>35964000</v>
          </cell>
        </row>
        <row r="212">
          <cell r="E212">
            <v>0</v>
          </cell>
          <cell r="F212">
            <v>0</v>
          </cell>
          <cell r="I212">
            <v>35964000</v>
          </cell>
          <cell r="J212">
            <v>0</v>
          </cell>
          <cell r="L212">
            <v>35964000</v>
          </cell>
        </row>
        <row r="213">
          <cell r="I213">
            <v>0</v>
          </cell>
          <cell r="L213">
            <v>0</v>
          </cell>
        </row>
        <row r="214">
          <cell r="E214">
            <v>0</v>
          </cell>
          <cell r="F214">
            <v>0</v>
          </cell>
          <cell r="I214">
            <v>104960000</v>
          </cell>
          <cell r="J214">
            <v>0</v>
          </cell>
          <cell r="L214">
            <v>104960000</v>
          </cell>
        </row>
        <row r="215">
          <cell r="E215">
            <v>0</v>
          </cell>
          <cell r="F215">
            <v>0</v>
          </cell>
          <cell r="I215">
            <v>69260000</v>
          </cell>
          <cell r="J215">
            <v>0</v>
          </cell>
          <cell r="L215">
            <v>69260000</v>
          </cell>
        </row>
        <row r="216">
          <cell r="E216">
            <v>0</v>
          </cell>
          <cell r="F216">
            <v>0</v>
          </cell>
          <cell r="I216">
            <v>69260000</v>
          </cell>
          <cell r="J216">
            <v>0</v>
          </cell>
          <cell r="L216">
            <v>69260000</v>
          </cell>
        </row>
        <row r="217">
          <cell r="E217">
            <v>0</v>
          </cell>
          <cell r="F217">
            <v>0</v>
          </cell>
          <cell r="I217">
            <v>69260000</v>
          </cell>
          <cell r="J217">
            <v>0</v>
          </cell>
          <cell r="L217">
            <v>69260000</v>
          </cell>
        </row>
        <row r="218">
          <cell r="E218">
            <v>0</v>
          </cell>
          <cell r="F218">
            <v>0</v>
          </cell>
          <cell r="I218">
            <v>19400000</v>
          </cell>
          <cell r="J218">
            <v>0</v>
          </cell>
          <cell r="L218">
            <v>19400000</v>
          </cell>
        </row>
        <row r="219">
          <cell r="E219">
            <v>0</v>
          </cell>
          <cell r="F219">
            <v>0</v>
          </cell>
          <cell r="I219">
            <v>19400000</v>
          </cell>
          <cell r="J219">
            <v>0</v>
          </cell>
          <cell r="L219">
            <v>19400000</v>
          </cell>
        </row>
        <row r="220">
          <cell r="E220">
            <v>0</v>
          </cell>
          <cell r="F220">
            <v>0</v>
          </cell>
          <cell r="I220">
            <v>3033200</v>
          </cell>
          <cell r="J220">
            <v>0</v>
          </cell>
          <cell r="L220">
            <v>3033200</v>
          </cell>
        </row>
        <row r="221">
          <cell r="E221">
            <v>0</v>
          </cell>
          <cell r="F221">
            <v>0</v>
          </cell>
          <cell r="I221">
            <v>2866800</v>
          </cell>
          <cell r="J221">
            <v>0</v>
          </cell>
          <cell r="L221">
            <v>2866800</v>
          </cell>
        </row>
        <row r="222">
          <cell r="E222">
            <v>0</v>
          </cell>
          <cell r="F222">
            <v>0</v>
          </cell>
          <cell r="I222">
            <v>13500000</v>
          </cell>
          <cell r="J222">
            <v>0</v>
          </cell>
          <cell r="L222">
            <v>13500000</v>
          </cell>
        </row>
        <row r="223">
          <cell r="E223">
            <v>0</v>
          </cell>
          <cell r="F223">
            <v>0</v>
          </cell>
          <cell r="I223">
            <v>0</v>
          </cell>
          <cell r="J223">
            <v>0</v>
          </cell>
          <cell r="L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  <cell r="J224">
            <v>0</v>
          </cell>
          <cell r="L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  <cell r="J225">
            <v>0</v>
          </cell>
          <cell r="L225">
            <v>0</v>
          </cell>
        </row>
        <row r="226">
          <cell r="E226">
            <v>0</v>
          </cell>
          <cell r="F226">
            <v>0</v>
          </cell>
          <cell r="I226">
            <v>49860000</v>
          </cell>
          <cell r="J226">
            <v>0</v>
          </cell>
          <cell r="L226">
            <v>49860000</v>
          </cell>
        </row>
        <row r="227">
          <cell r="E227">
            <v>0</v>
          </cell>
          <cell r="F227">
            <v>0</v>
          </cell>
          <cell r="I227">
            <v>49860000</v>
          </cell>
          <cell r="J227">
            <v>0</v>
          </cell>
          <cell r="L227">
            <v>49860000</v>
          </cell>
        </row>
        <row r="228">
          <cell r="E228">
            <v>0</v>
          </cell>
          <cell r="F228">
            <v>0</v>
          </cell>
          <cell r="I228">
            <v>49860000</v>
          </cell>
          <cell r="J228">
            <v>0</v>
          </cell>
          <cell r="L228">
            <v>49860000</v>
          </cell>
        </row>
        <row r="229">
          <cell r="I229">
            <v>0</v>
          </cell>
          <cell r="L229">
            <v>0</v>
          </cell>
        </row>
        <row r="230">
          <cell r="E230">
            <v>0</v>
          </cell>
          <cell r="F230">
            <v>0</v>
          </cell>
          <cell r="I230">
            <v>35700000</v>
          </cell>
          <cell r="J230">
            <v>0</v>
          </cell>
          <cell r="L230">
            <v>35700000</v>
          </cell>
        </row>
        <row r="231">
          <cell r="E231">
            <v>0</v>
          </cell>
          <cell r="F231">
            <v>0</v>
          </cell>
          <cell r="I231">
            <v>35700000</v>
          </cell>
          <cell r="J231">
            <v>0</v>
          </cell>
          <cell r="L231">
            <v>35700000</v>
          </cell>
        </row>
        <row r="232">
          <cell r="E232">
            <v>0</v>
          </cell>
          <cell r="F232">
            <v>0</v>
          </cell>
          <cell r="I232">
            <v>35700000</v>
          </cell>
          <cell r="J232">
            <v>0</v>
          </cell>
          <cell r="L232">
            <v>35700000</v>
          </cell>
        </row>
        <row r="233">
          <cell r="E233">
            <v>0</v>
          </cell>
          <cell r="F233">
            <v>0</v>
          </cell>
          <cell r="I233">
            <v>35700000</v>
          </cell>
          <cell r="J233">
            <v>0</v>
          </cell>
          <cell r="L233">
            <v>35700000</v>
          </cell>
        </row>
        <row r="234">
          <cell r="E234">
            <v>0</v>
          </cell>
          <cell r="F234">
            <v>0</v>
          </cell>
          <cell r="I234">
            <v>17100000</v>
          </cell>
          <cell r="J234">
            <v>0</v>
          </cell>
          <cell r="L234">
            <v>17100000</v>
          </cell>
        </row>
        <row r="235">
          <cell r="E235">
            <v>0</v>
          </cell>
          <cell r="F235">
            <v>0</v>
          </cell>
          <cell r="I235">
            <v>2515700</v>
          </cell>
          <cell r="J235">
            <v>0</v>
          </cell>
          <cell r="L235">
            <v>2515700</v>
          </cell>
        </row>
        <row r="236">
          <cell r="E236">
            <v>0</v>
          </cell>
          <cell r="F236">
            <v>0</v>
          </cell>
          <cell r="I236">
            <v>1834300</v>
          </cell>
          <cell r="J236">
            <v>0</v>
          </cell>
          <cell r="L236">
            <v>1834300</v>
          </cell>
        </row>
        <row r="237">
          <cell r="E237">
            <v>0</v>
          </cell>
          <cell r="F237">
            <v>0</v>
          </cell>
          <cell r="I237">
            <v>3750000</v>
          </cell>
          <cell r="J237">
            <v>0</v>
          </cell>
          <cell r="L237">
            <v>3750000</v>
          </cell>
        </row>
        <row r="238">
          <cell r="E238">
            <v>0</v>
          </cell>
          <cell r="F238">
            <v>0</v>
          </cell>
          <cell r="I238">
            <v>9000000</v>
          </cell>
          <cell r="J238">
            <v>0</v>
          </cell>
          <cell r="L238">
            <v>9000000</v>
          </cell>
        </row>
        <row r="239">
          <cell r="E239">
            <v>0</v>
          </cell>
          <cell r="F239">
            <v>0</v>
          </cell>
          <cell r="I239">
            <v>18600000</v>
          </cell>
          <cell r="J239">
            <v>0</v>
          </cell>
          <cell r="L239">
            <v>18600000</v>
          </cell>
        </row>
        <row r="240">
          <cell r="E240">
            <v>0</v>
          </cell>
          <cell r="F240">
            <v>0</v>
          </cell>
          <cell r="I240">
            <v>18600000</v>
          </cell>
          <cell r="J240">
            <v>0</v>
          </cell>
          <cell r="L240">
            <v>18600000</v>
          </cell>
        </row>
        <row r="241">
          <cell r="E241">
            <v>0</v>
          </cell>
          <cell r="F241">
            <v>0</v>
          </cell>
          <cell r="I241">
            <v>3600000</v>
          </cell>
          <cell r="J241">
            <v>0</v>
          </cell>
          <cell r="L241">
            <v>3600000</v>
          </cell>
        </row>
        <row r="242">
          <cell r="E242">
            <v>0</v>
          </cell>
          <cell r="F242">
            <v>0</v>
          </cell>
          <cell r="I242">
            <v>10000000</v>
          </cell>
          <cell r="J242">
            <v>0</v>
          </cell>
          <cell r="L242">
            <v>10000000</v>
          </cell>
        </row>
        <row r="243">
          <cell r="E243">
            <v>0</v>
          </cell>
          <cell r="F243">
            <v>0</v>
          </cell>
          <cell r="I243">
            <v>5000000</v>
          </cell>
          <cell r="J243">
            <v>0</v>
          </cell>
          <cell r="L243">
            <v>5000000</v>
          </cell>
        </row>
        <row r="244">
          <cell r="I244">
            <v>0</v>
          </cell>
          <cell r="L244">
            <v>0</v>
          </cell>
        </row>
        <row r="245">
          <cell r="E245">
            <v>0</v>
          </cell>
          <cell r="F245">
            <v>965000000</v>
          </cell>
          <cell r="I245">
            <v>309760230</v>
          </cell>
          <cell r="J245">
            <v>363399500</v>
          </cell>
          <cell r="L245">
            <v>1638159730</v>
          </cell>
        </row>
        <row r="246">
          <cell r="E246">
            <v>0</v>
          </cell>
          <cell r="F246">
            <v>765000000</v>
          </cell>
          <cell r="I246">
            <v>266060230</v>
          </cell>
          <cell r="J246">
            <v>255210000</v>
          </cell>
          <cell r="L246">
            <v>1286270230</v>
          </cell>
        </row>
        <row r="247">
          <cell r="E247">
            <v>0</v>
          </cell>
          <cell r="F247">
            <v>765000000</v>
          </cell>
          <cell r="I247">
            <v>266060230</v>
          </cell>
          <cell r="J247">
            <v>255210000</v>
          </cell>
          <cell r="L247">
            <v>1286270230</v>
          </cell>
        </row>
        <row r="248">
          <cell r="E248">
            <v>0</v>
          </cell>
          <cell r="F248">
            <v>765000000</v>
          </cell>
          <cell r="I248">
            <v>266060230</v>
          </cell>
          <cell r="J248">
            <v>255210000</v>
          </cell>
          <cell r="L248">
            <v>1286270230</v>
          </cell>
        </row>
        <row r="249">
          <cell r="E249">
            <v>0</v>
          </cell>
          <cell r="F249">
            <v>765000000</v>
          </cell>
          <cell r="I249">
            <v>266060230</v>
          </cell>
          <cell r="J249">
            <v>255210000</v>
          </cell>
          <cell r="L249">
            <v>1286270230</v>
          </cell>
        </row>
        <row r="250">
          <cell r="E250">
            <v>0</v>
          </cell>
          <cell r="F250">
            <v>0</v>
          </cell>
          <cell r="I250">
            <v>68597000</v>
          </cell>
          <cell r="J250">
            <v>43410000</v>
          </cell>
          <cell r="L250">
            <v>112007000</v>
          </cell>
        </row>
        <row r="251">
          <cell r="E251">
            <v>0</v>
          </cell>
          <cell r="F251">
            <v>0</v>
          </cell>
          <cell r="I251">
            <v>68597000</v>
          </cell>
          <cell r="J251">
            <v>43410000</v>
          </cell>
          <cell r="L251">
            <v>112007000</v>
          </cell>
        </row>
        <row r="252">
          <cell r="E252">
            <v>0</v>
          </cell>
          <cell r="F252">
            <v>0</v>
          </cell>
          <cell r="I252">
            <v>4000000</v>
          </cell>
          <cell r="J252">
            <v>2002600</v>
          </cell>
          <cell r="L252">
            <v>6002600</v>
          </cell>
        </row>
        <row r="253">
          <cell r="I253">
            <v>4000000</v>
          </cell>
          <cell r="L253">
            <v>6002600</v>
          </cell>
        </row>
        <row r="254">
          <cell r="E254">
            <v>0</v>
          </cell>
          <cell r="F254">
            <v>0</v>
          </cell>
          <cell r="I254">
            <v>0</v>
          </cell>
          <cell r="J254">
            <v>0</v>
          </cell>
          <cell r="L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  <cell r="J255">
            <v>0</v>
          </cell>
          <cell r="L255">
            <v>0</v>
          </cell>
        </row>
        <row r="256">
          <cell r="F256">
            <v>0</v>
          </cell>
          <cell r="I256">
            <v>1172000</v>
          </cell>
          <cell r="J256">
            <v>0</v>
          </cell>
          <cell r="L256">
            <v>1172000</v>
          </cell>
        </row>
        <row r="257">
          <cell r="E257">
            <v>0</v>
          </cell>
          <cell r="F257">
            <v>0</v>
          </cell>
          <cell r="H257">
            <v>0</v>
          </cell>
          <cell r="I257">
            <v>1172000</v>
          </cell>
          <cell r="L257">
            <v>1172000</v>
          </cell>
        </row>
        <row r="258">
          <cell r="E258">
            <v>0</v>
          </cell>
          <cell r="F258">
            <v>0</v>
          </cell>
          <cell r="I258">
            <v>0</v>
          </cell>
          <cell r="J258">
            <v>0</v>
          </cell>
          <cell r="L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  <cell r="J259">
            <v>0</v>
          </cell>
          <cell r="L259">
            <v>0</v>
          </cell>
        </row>
        <row r="260">
          <cell r="E260">
            <v>0</v>
          </cell>
          <cell r="F260">
            <v>0</v>
          </cell>
          <cell r="I260">
            <v>19325000</v>
          </cell>
          <cell r="J260">
            <v>8107400</v>
          </cell>
          <cell r="L260">
            <v>27432400</v>
          </cell>
        </row>
        <row r="261">
          <cell r="E261">
            <v>0</v>
          </cell>
          <cell r="F261">
            <v>0</v>
          </cell>
          <cell r="I261">
            <v>13225000</v>
          </cell>
          <cell r="J261">
            <v>0</v>
          </cell>
          <cell r="L261">
            <v>13225000</v>
          </cell>
        </row>
        <row r="262">
          <cell r="E262">
            <v>0</v>
          </cell>
          <cell r="F262">
            <v>0</v>
          </cell>
          <cell r="I262">
            <v>6100000</v>
          </cell>
          <cell r="J262">
            <v>0</v>
          </cell>
          <cell r="L262">
            <v>6100000</v>
          </cell>
        </row>
        <row r="263">
          <cell r="E263">
            <v>0</v>
          </cell>
          <cell r="F263">
            <v>0</v>
          </cell>
          <cell r="I263">
            <v>0</v>
          </cell>
          <cell r="J263">
            <v>0</v>
          </cell>
          <cell r="L263">
            <v>0</v>
          </cell>
        </row>
        <row r="264">
          <cell r="E264">
            <v>0</v>
          </cell>
          <cell r="F264">
            <v>0</v>
          </cell>
          <cell r="I264">
            <v>44100000</v>
          </cell>
          <cell r="J264">
            <v>0</v>
          </cell>
          <cell r="L264">
            <v>44100000</v>
          </cell>
        </row>
        <row r="265">
          <cell r="E265">
            <v>0</v>
          </cell>
          <cell r="F265">
            <v>0</v>
          </cell>
          <cell r="I265">
            <v>0</v>
          </cell>
          <cell r="J265">
            <v>33300000</v>
          </cell>
          <cell r="L265">
            <v>33300000</v>
          </cell>
        </row>
        <row r="266">
          <cell r="E266">
            <v>0</v>
          </cell>
          <cell r="F266">
            <v>0</v>
          </cell>
          <cell r="I266">
            <v>0</v>
          </cell>
          <cell r="J266">
            <v>0</v>
          </cell>
          <cell r="L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  <cell r="J267">
            <v>0</v>
          </cell>
          <cell r="L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  <cell r="J268">
            <v>0</v>
          </cell>
          <cell r="L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  <cell r="J269">
            <v>0</v>
          </cell>
          <cell r="L269">
            <v>0</v>
          </cell>
        </row>
        <row r="270">
          <cell r="E270">
            <v>0</v>
          </cell>
          <cell r="F270">
            <v>765000000</v>
          </cell>
          <cell r="I270">
            <v>197463230</v>
          </cell>
          <cell r="J270">
            <v>211800000</v>
          </cell>
          <cell r="L270">
            <v>1174263230</v>
          </cell>
        </row>
        <row r="271">
          <cell r="E271">
            <v>0</v>
          </cell>
          <cell r="F271">
            <v>765000000</v>
          </cell>
          <cell r="I271">
            <v>9000000</v>
          </cell>
          <cell r="J271">
            <v>109300000</v>
          </cell>
          <cell r="L271">
            <v>883300000</v>
          </cell>
        </row>
        <row r="272">
          <cell r="E272">
            <v>0</v>
          </cell>
          <cell r="F272">
            <v>0</v>
          </cell>
          <cell r="I272">
            <v>0</v>
          </cell>
          <cell r="J272">
            <v>44400000</v>
          </cell>
          <cell r="L272">
            <v>44400000</v>
          </cell>
        </row>
        <row r="273">
          <cell r="E273">
            <v>0</v>
          </cell>
          <cell r="F273">
            <v>0</v>
          </cell>
          <cell r="I273">
            <v>9000000</v>
          </cell>
          <cell r="J273">
            <v>0</v>
          </cell>
          <cell r="L273">
            <v>9000000</v>
          </cell>
        </row>
        <row r="274">
          <cell r="E274">
            <v>0</v>
          </cell>
          <cell r="F274">
            <v>0</v>
          </cell>
          <cell r="I274">
            <v>0</v>
          </cell>
          <cell r="J274">
            <v>17600000</v>
          </cell>
          <cell r="L274">
            <v>17600000</v>
          </cell>
        </row>
        <row r="275">
          <cell r="J275">
            <v>20000000</v>
          </cell>
          <cell r="L275">
            <v>20000000</v>
          </cell>
        </row>
        <row r="276">
          <cell r="F276">
            <v>765000000</v>
          </cell>
          <cell r="I276">
            <v>0</v>
          </cell>
          <cell r="J276">
            <v>0</v>
          </cell>
          <cell r="L276">
            <v>765000000</v>
          </cell>
        </row>
        <row r="277">
          <cell r="E277">
            <v>0</v>
          </cell>
          <cell r="F277">
            <v>0</v>
          </cell>
          <cell r="I277">
            <v>0</v>
          </cell>
          <cell r="J277">
            <v>27300000</v>
          </cell>
          <cell r="L277">
            <v>27300000</v>
          </cell>
        </row>
        <row r="278">
          <cell r="E278">
            <v>0</v>
          </cell>
          <cell r="F278">
            <v>0</v>
          </cell>
          <cell r="I278">
            <v>73332000</v>
          </cell>
          <cell r="J278">
            <v>34550000</v>
          </cell>
          <cell r="L278">
            <v>107882000</v>
          </cell>
        </row>
        <row r="279">
          <cell r="E279">
            <v>0</v>
          </cell>
          <cell r="F279">
            <v>0</v>
          </cell>
          <cell r="I279">
            <v>73332000</v>
          </cell>
          <cell r="J279">
            <v>27050000</v>
          </cell>
          <cell r="L279">
            <v>100382000</v>
          </cell>
        </row>
        <row r="280">
          <cell r="J280">
            <v>7500000</v>
          </cell>
          <cell r="L280">
            <v>7500000</v>
          </cell>
        </row>
        <row r="281">
          <cell r="E281">
            <v>0</v>
          </cell>
          <cell r="F281">
            <v>0</v>
          </cell>
          <cell r="I281">
            <v>73131230</v>
          </cell>
          <cell r="J281">
            <v>67950000</v>
          </cell>
          <cell r="L281">
            <v>141081230</v>
          </cell>
        </row>
        <row r="282">
          <cell r="E282">
            <v>0</v>
          </cell>
          <cell r="F282">
            <v>0</v>
          </cell>
        </row>
        <row r="283">
          <cell r="E283">
            <v>0</v>
          </cell>
          <cell r="F283">
            <v>0</v>
          </cell>
          <cell r="G283">
            <v>73131230</v>
          </cell>
          <cell r="J283">
            <v>67950000</v>
          </cell>
          <cell r="L283">
            <v>141081230</v>
          </cell>
        </row>
        <row r="284">
          <cell r="E284">
            <v>0</v>
          </cell>
          <cell r="F284">
            <v>0</v>
          </cell>
          <cell r="G284">
            <v>0</v>
          </cell>
          <cell r="J284">
            <v>0</v>
          </cell>
          <cell r="L284">
            <v>42000000</v>
          </cell>
        </row>
        <row r="285">
          <cell r="F285">
            <v>0</v>
          </cell>
          <cell r="L285">
            <v>42000000</v>
          </cell>
        </row>
        <row r="287">
          <cell r="E287">
            <v>0</v>
          </cell>
          <cell r="F287">
            <v>200000000</v>
          </cell>
          <cell r="I287">
            <v>43700000</v>
          </cell>
          <cell r="J287">
            <v>108189500</v>
          </cell>
          <cell r="L287">
            <v>351889500</v>
          </cell>
        </row>
        <row r="288">
          <cell r="E288">
            <v>0</v>
          </cell>
          <cell r="F288">
            <v>0</v>
          </cell>
          <cell r="I288">
            <v>37500000</v>
          </cell>
          <cell r="J288">
            <v>27000000</v>
          </cell>
          <cell r="L288">
            <v>64500000</v>
          </cell>
        </row>
        <row r="289">
          <cell r="E289">
            <v>0</v>
          </cell>
          <cell r="F289">
            <v>0</v>
          </cell>
          <cell r="I289">
            <v>37500000</v>
          </cell>
          <cell r="J289">
            <v>27000000</v>
          </cell>
          <cell r="L289">
            <v>64500000</v>
          </cell>
        </row>
        <row r="290">
          <cell r="E290">
            <v>0</v>
          </cell>
          <cell r="F290">
            <v>0</v>
          </cell>
          <cell r="I290">
            <v>37500000</v>
          </cell>
          <cell r="J290">
            <v>27000000</v>
          </cell>
          <cell r="L290">
            <v>64500000</v>
          </cell>
        </row>
        <row r="291">
          <cell r="E291">
            <v>0</v>
          </cell>
          <cell r="F291">
            <v>0</v>
          </cell>
          <cell r="I291">
            <v>4100000</v>
          </cell>
          <cell r="J291">
            <v>0</v>
          </cell>
          <cell r="L291">
            <v>4100000</v>
          </cell>
        </row>
        <row r="292">
          <cell r="E292">
            <v>0</v>
          </cell>
          <cell r="F292">
            <v>0</v>
          </cell>
          <cell r="I292">
            <v>4100000</v>
          </cell>
          <cell r="J292">
            <v>0</v>
          </cell>
          <cell r="L292">
            <v>4100000</v>
          </cell>
        </row>
        <row r="293">
          <cell r="E293">
            <v>0</v>
          </cell>
          <cell r="F293">
            <v>0</v>
          </cell>
          <cell r="I293">
            <v>2000000</v>
          </cell>
          <cell r="J293">
            <v>0</v>
          </cell>
          <cell r="L293">
            <v>2000000</v>
          </cell>
        </row>
        <row r="294">
          <cell r="E294">
            <v>0</v>
          </cell>
          <cell r="F294">
            <v>0</v>
          </cell>
          <cell r="I294">
            <v>800000</v>
          </cell>
          <cell r="J294">
            <v>0</v>
          </cell>
          <cell r="L294">
            <v>800000</v>
          </cell>
        </row>
        <row r="295">
          <cell r="E295">
            <v>0</v>
          </cell>
          <cell r="F295">
            <v>0</v>
          </cell>
          <cell r="I295">
            <v>400000</v>
          </cell>
          <cell r="J295">
            <v>0</v>
          </cell>
          <cell r="L295">
            <v>400000</v>
          </cell>
        </row>
        <row r="296">
          <cell r="E296">
            <v>0</v>
          </cell>
          <cell r="F296">
            <v>0</v>
          </cell>
          <cell r="I296">
            <v>900000</v>
          </cell>
          <cell r="J296">
            <v>0</v>
          </cell>
          <cell r="L296">
            <v>900000</v>
          </cell>
        </row>
        <row r="297">
          <cell r="E297">
            <v>0</v>
          </cell>
          <cell r="F297">
            <v>0</v>
          </cell>
          <cell r="I297">
            <v>8400000</v>
          </cell>
          <cell r="J297">
            <v>0</v>
          </cell>
          <cell r="L297">
            <v>8400000</v>
          </cell>
        </row>
        <row r="298">
          <cell r="E298">
            <v>0</v>
          </cell>
          <cell r="F298">
            <v>0</v>
          </cell>
          <cell r="I298">
            <v>8400000</v>
          </cell>
          <cell r="J298">
            <v>0</v>
          </cell>
          <cell r="L298">
            <v>8400000</v>
          </cell>
        </row>
        <row r="299">
          <cell r="E299">
            <v>0</v>
          </cell>
          <cell r="F299">
            <v>0</v>
          </cell>
          <cell r="I299">
            <v>8400000</v>
          </cell>
          <cell r="J299">
            <v>0</v>
          </cell>
          <cell r="L299">
            <v>8400000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27000000</v>
          </cell>
          <cell r="L300">
            <v>27000000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27000000</v>
          </cell>
          <cell r="L301">
            <v>27000000</v>
          </cell>
        </row>
        <row r="302">
          <cell r="E302">
            <v>0</v>
          </cell>
          <cell r="F302">
            <v>0</v>
          </cell>
          <cell r="I302">
            <v>0</v>
          </cell>
          <cell r="J302">
            <v>14040000</v>
          </cell>
          <cell r="L302">
            <v>14040000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12960000</v>
          </cell>
          <cell r="L303">
            <v>12960000</v>
          </cell>
        </row>
        <row r="304">
          <cell r="E304">
            <v>0</v>
          </cell>
          <cell r="F304">
            <v>0</v>
          </cell>
          <cell r="I304">
            <v>25000000</v>
          </cell>
          <cell r="J304">
            <v>0</v>
          </cell>
          <cell r="L304">
            <v>25000000</v>
          </cell>
        </row>
        <row r="305">
          <cell r="E305">
            <v>0</v>
          </cell>
          <cell r="F305">
            <v>0</v>
          </cell>
          <cell r="I305">
            <v>25000000</v>
          </cell>
          <cell r="J305">
            <v>0</v>
          </cell>
          <cell r="L305">
            <v>25000000</v>
          </cell>
        </row>
        <row r="306">
          <cell r="E306">
            <v>0</v>
          </cell>
          <cell r="F306">
            <v>0</v>
          </cell>
          <cell r="I306">
            <v>25000000</v>
          </cell>
          <cell r="J306">
            <v>0</v>
          </cell>
          <cell r="L306">
            <v>25000000</v>
          </cell>
        </row>
        <row r="307">
          <cell r="I307">
            <v>0</v>
          </cell>
          <cell r="L307">
            <v>0</v>
          </cell>
        </row>
        <row r="308">
          <cell r="E308">
            <v>0</v>
          </cell>
          <cell r="F308">
            <v>200000000</v>
          </cell>
          <cell r="I308">
            <v>6200000</v>
          </cell>
          <cell r="J308">
            <v>81189500</v>
          </cell>
          <cell r="L308">
            <v>287389500</v>
          </cell>
        </row>
        <row r="309">
          <cell r="E309">
            <v>0</v>
          </cell>
          <cell r="F309">
            <v>200000000</v>
          </cell>
          <cell r="I309">
            <v>6200000</v>
          </cell>
          <cell r="J309">
            <v>81189500</v>
          </cell>
          <cell r="L309">
            <v>287389500</v>
          </cell>
        </row>
        <row r="310">
          <cell r="E310">
            <v>0</v>
          </cell>
          <cell r="F310">
            <v>200000000</v>
          </cell>
          <cell r="I310">
            <v>6200000</v>
          </cell>
          <cell r="J310">
            <v>81189500</v>
          </cell>
          <cell r="L310">
            <v>287389500</v>
          </cell>
        </row>
        <row r="311">
          <cell r="E311">
            <v>0</v>
          </cell>
          <cell r="F311">
            <v>0</v>
          </cell>
          <cell r="I311">
            <v>6200000</v>
          </cell>
          <cell r="J311">
            <v>10920000</v>
          </cell>
          <cell r="L311">
            <v>17120000</v>
          </cell>
        </row>
        <row r="312">
          <cell r="E312">
            <v>0</v>
          </cell>
          <cell r="F312">
            <v>0</v>
          </cell>
          <cell r="I312">
            <v>6200000</v>
          </cell>
          <cell r="J312">
            <v>10920000</v>
          </cell>
          <cell r="L312">
            <v>17120000</v>
          </cell>
        </row>
        <row r="313">
          <cell r="E313">
            <v>0</v>
          </cell>
          <cell r="F313">
            <v>0</v>
          </cell>
          <cell r="I313">
            <v>1000000</v>
          </cell>
          <cell r="J313">
            <v>1000000</v>
          </cell>
          <cell r="L313">
            <v>2000000</v>
          </cell>
        </row>
        <row r="314">
          <cell r="E314">
            <v>0</v>
          </cell>
          <cell r="F314">
            <v>0</v>
          </cell>
          <cell r="I314">
            <v>1200000</v>
          </cell>
          <cell r="J314">
            <v>2570000</v>
          </cell>
          <cell r="L314">
            <v>3770000</v>
          </cell>
        </row>
        <row r="315">
          <cell r="E315">
            <v>0</v>
          </cell>
          <cell r="F315">
            <v>0</v>
          </cell>
          <cell r="I315">
            <v>2000000</v>
          </cell>
          <cell r="J315">
            <v>4250000</v>
          </cell>
          <cell r="L315">
            <v>6250000</v>
          </cell>
        </row>
        <row r="316">
          <cell r="E316">
            <v>0</v>
          </cell>
          <cell r="F316">
            <v>0</v>
          </cell>
          <cell r="I316">
            <v>2000000</v>
          </cell>
          <cell r="J316">
            <v>3100000</v>
          </cell>
          <cell r="L316">
            <v>5100000</v>
          </cell>
        </row>
        <row r="317">
          <cell r="E317">
            <v>0</v>
          </cell>
          <cell r="F317">
            <v>200000000</v>
          </cell>
          <cell r="I317">
            <v>0</v>
          </cell>
          <cell r="J317">
            <v>0</v>
          </cell>
          <cell r="L317">
            <v>200000000</v>
          </cell>
        </row>
        <row r="318">
          <cell r="E318">
            <v>0</v>
          </cell>
          <cell r="F318">
            <v>200000000</v>
          </cell>
          <cell r="I318">
            <v>0</v>
          </cell>
          <cell r="J318">
            <v>0</v>
          </cell>
          <cell r="L318">
            <v>200000000</v>
          </cell>
        </row>
        <row r="319">
          <cell r="E319">
            <v>0</v>
          </cell>
          <cell r="F319">
            <v>200000000</v>
          </cell>
          <cell r="I319">
            <v>0</v>
          </cell>
          <cell r="J319">
            <v>0</v>
          </cell>
          <cell r="L319">
            <v>200000000</v>
          </cell>
        </row>
        <row r="320">
          <cell r="E320">
            <v>0</v>
          </cell>
          <cell r="F320">
            <v>0</v>
          </cell>
          <cell r="I320">
            <v>0</v>
          </cell>
          <cell r="J320">
            <v>70269500</v>
          </cell>
          <cell r="L320">
            <v>70269500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70269500</v>
          </cell>
          <cell r="L321">
            <v>70269500</v>
          </cell>
        </row>
        <row r="322">
          <cell r="I322">
            <v>0</v>
          </cell>
          <cell r="J322">
            <v>70269500</v>
          </cell>
          <cell r="L322">
            <v>70269500</v>
          </cell>
        </row>
        <row r="323">
          <cell r="I323">
            <v>0</v>
          </cell>
          <cell r="L323">
            <v>0</v>
          </cell>
        </row>
        <row r="329">
          <cell r="E329">
            <v>0</v>
          </cell>
          <cell r="F329">
            <v>789000000</v>
          </cell>
          <cell r="I329">
            <v>120055646</v>
          </cell>
          <cell r="J329">
            <v>183211000</v>
          </cell>
          <cell r="L329">
            <v>1092266646</v>
          </cell>
        </row>
        <row r="330">
          <cell r="E330">
            <v>0</v>
          </cell>
          <cell r="F330">
            <v>789000000</v>
          </cell>
          <cell r="I330">
            <v>120055646</v>
          </cell>
          <cell r="J330">
            <v>183211000</v>
          </cell>
          <cell r="L330">
            <v>1092266646</v>
          </cell>
        </row>
        <row r="331">
          <cell r="E331">
            <v>0</v>
          </cell>
          <cell r="F331">
            <v>0</v>
          </cell>
          <cell r="I331">
            <v>24364800</v>
          </cell>
          <cell r="J331">
            <v>36236000</v>
          </cell>
          <cell r="L331">
            <v>60600800</v>
          </cell>
        </row>
        <row r="332">
          <cell r="E332">
            <v>0</v>
          </cell>
          <cell r="F332">
            <v>0</v>
          </cell>
          <cell r="I332">
            <v>24364800</v>
          </cell>
          <cell r="J332">
            <v>36236000</v>
          </cell>
          <cell r="L332">
            <v>60600800</v>
          </cell>
        </row>
        <row r="333">
          <cell r="E333">
            <v>0</v>
          </cell>
          <cell r="F333">
            <v>0</v>
          </cell>
          <cell r="I333">
            <v>3909800</v>
          </cell>
          <cell r="J333">
            <v>12806000</v>
          </cell>
          <cell r="L333">
            <v>16715800</v>
          </cell>
        </row>
        <row r="334">
          <cell r="E334">
            <v>0</v>
          </cell>
          <cell r="F334">
            <v>0</v>
          </cell>
          <cell r="I334">
            <v>0</v>
          </cell>
          <cell r="J334">
            <v>3410000</v>
          </cell>
          <cell r="L334">
            <v>3410000</v>
          </cell>
        </row>
        <row r="335">
          <cell r="E335">
            <v>0</v>
          </cell>
          <cell r="F335">
            <v>0</v>
          </cell>
          <cell r="I335">
            <v>3205000</v>
          </cell>
          <cell r="J335">
            <v>4270000</v>
          </cell>
          <cell r="L335">
            <v>7475000</v>
          </cell>
        </row>
        <row r="336">
          <cell r="E336">
            <v>0</v>
          </cell>
          <cell r="I336">
            <v>17250000</v>
          </cell>
          <cell r="J336">
            <v>15750000</v>
          </cell>
          <cell r="L336">
            <v>33000000</v>
          </cell>
        </row>
        <row r="337">
          <cell r="E337">
            <v>0</v>
          </cell>
          <cell r="F337">
            <v>750000000</v>
          </cell>
          <cell r="I337">
            <v>4850000</v>
          </cell>
          <cell r="L337">
            <v>817100000</v>
          </cell>
        </row>
        <row r="338">
          <cell r="E338">
            <v>0</v>
          </cell>
          <cell r="F338">
            <v>0</v>
          </cell>
          <cell r="I338">
            <v>4850000</v>
          </cell>
          <cell r="J338">
            <v>43050000</v>
          </cell>
          <cell r="L338">
            <v>47900000</v>
          </cell>
        </row>
        <row r="339">
          <cell r="E339">
            <v>0</v>
          </cell>
          <cell r="F339">
            <v>0</v>
          </cell>
          <cell r="I339">
            <v>4850000</v>
          </cell>
          <cell r="J339">
            <v>34800000</v>
          </cell>
          <cell r="L339">
            <v>39650000</v>
          </cell>
        </row>
        <row r="340">
          <cell r="E340">
            <v>0</v>
          </cell>
          <cell r="F340">
            <v>0</v>
          </cell>
          <cell r="I340">
            <v>0</v>
          </cell>
          <cell r="J340">
            <v>0</v>
          </cell>
          <cell r="L340">
            <v>0</v>
          </cell>
        </row>
        <row r="341">
          <cell r="J341">
            <v>3500000</v>
          </cell>
          <cell r="L341">
            <v>3500000</v>
          </cell>
        </row>
        <row r="342">
          <cell r="J342">
            <v>2500000</v>
          </cell>
          <cell r="L342">
            <v>2500000</v>
          </cell>
        </row>
        <row r="343">
          <cell r="J343">
            <v>2250000</v>
          </cell>
          <cell r="L343">
            <v>2250000</v>
          </cell>
        </row>
        <row r="345">
          <cell r="J345">
            <v>16550000</v>
          </cell>
          <cell r="L345">
            <v>16550000</v>
          </cell>
        </row>
        <row r="346">
          <cell r="J346">
            <v>5000000</v>
          </cell>
          <cell r="L346">
            <v>5000000</v>
          </cell>
        </row>
        <row r="347">
          <cell r="J347">
            <v>19200000</v>
          </cell>
          <cell r="L347">
            <v>19200000</v>
          </cell>
        </row>
        <row r="348">
          <cell r="E348">
            <v>0</v>
          </cell>
          <cell r="F348">
            <v>0</v>
          </cell>
          <cell r="I348">
            <v>0</v>
          </cell>
          <cell r="J348">
            <v>3000000</v>
          </cell>
          <cell r="L348">
            <v>3000000</v>
          </cell>
        </row>
        <row r="349">
          <cell r="E349">
            <v>0</v>
          </cell>
          <cell r="F349">
            <v>0</v>
          </cell>
          <cell r="I349">
            <v>0</v>
          </cell>
          <cell r="J349">
            <v>16200000</v>
          </cell>
          <cell r="L349">
            <v>16200000</v>
          </cell>
        </row>
        <row r="350">
          <cell r="E350">
            <v>0</v>
          </cell>
          <cell r="F350">
            <v>750000000</v>
          </cell>
          <cell r="I350">
            <v>0</v>
          </cell>
          <cell r="J350">
            <v>0</v>
          </cell>
          <cell r="L350">
            <v>750000000</v>
          </cell>
        </row>
        <row r="351">
          <cell r="E351">
            <v>0</v>
          </cell>
          <cell r="F351">
            <v>750000000</v>
          </cell>
          <cell r="I351">
            <v>0</v>
          </cell>
          <cell r="J351">
            <v>0</v>
          </cell>
          <cell r="L351">
            <v>750000000</v>
          </cell>
        </row>
        <row r="352">
          <cell r="E352">
            <v>0</v>
          </cell>
          <cell r="F352">
            <v>0</v>
          </cell>
          <cell r="I352">
            <v>90840846</v>
          </cell>
          <cell r="J352">
            <v>63175000</v>
          </cell>
          <cell r="L352">
            <v>154015846</v>
          </cell>
        </row>
        <row r="353">
          <cell r="E353">
            <v>0</v>
          </cell>
          <cell r="F353">
            <v>0</v>
          </cell>
          <cell r="I353">
            <v>90840846</v>
          </cell>
          <cell r="J353">
            <v>63175000</v>
          </cell>
          <cell r="L353">
            <v>154015846</v>
          </cell>
        </row>
        <row r="354">
          <cell r="E354">
            <v>0</v>
          </cell>
          <cell r="F354">
            <v>0</v>
          </cell>
          <cell r="I354">
            <v>90840846</v>
          </cell>
          <cell r="J354">
            <v>63175000</v>
          </cell>
          <cell r="L354">
            <v>154015846</v>
          </cell>
        </row>
        <row r="355">
          <cell r="E355">
            <v>0</v>
          </cell>
          <cell r="F355">
            <v>39000000</v>
          </cell>
          <cell r="I355">
            <v>0</v>
          </cell>
          <cell r="J355">
            <v>0</v>
          </cell>
          <cell r="L355">
            <v>39000000</v>
          </cell>
        </row>
        <row r="356">
          <cell r="E356">
            <v>0</v>
          </cell>
          <cell r="F356">
            <v>39000000</v>
          </cell>
          <cell r="I356">
            <v>0</v>
          </cell>
          <cell r="J356">
            <v>0</v>
          </cell>
          <cell r="L356">
            <v>39000000</v>
          </cell>
        </row>
        <row r="357">
          <cell r="E357">
            <v>0</v>
          </cell>
          <cell r="F357">
            <v>39000000</v>
          </cell>
          <cell r="L357">
            <v>39000000</v>
          </cell>
        </row>
        <row r="359">
          <cell r="E359">
            <v>0</v>
          </cell>
          <cell r="F359">
            <v>388450000</v>
          </cell>
          <cell r="I359">
            <v>512103730</v>
          </cell>
          <cell r="J359">
            <v>743248146</v>
          </cell>
          <cell r="L359">
            <v>1643801876</v>
          </cell>
        </row>
        <row r="360">
          <cell r="E360">
            <v>0</v>
          </cell>
          <cell r="F360">
            <v>388450000</v>
          </cell>
          <cell r="I360">
            <v>512103730</v>
          </cell>
          <cell r="J360">
            <v>743248146</v>
          </cell>
          <cell r="L360">
            <v>1643801876</v>
          </cell>
        </row>
        <row r="361">
          <cell r="E361">
            <v>0</v>
          </cell>
          <cell r="F361">
            <v>388450000</v>
          </cell>
          <cell r="I361">
            <v>512103730</v>
          </cell>
          <cell r="J361">
            <v>743248146</v>
          </cell>
          <cell r="L361">
            <v>1643801876</v>
          </cell>
        </row>
        <row r="362">
          <cell r="E362">
            <v>0</v>
          </cell>
          <cell r="F362">
            <v>308450000</v>
          </cell>
          <cell r="I362">
            <v>266391300</v>
          </cell>
          <cell r="J362">
            <v>283782200</v>
          </cell>
          <cell r="L362">
            <v>858623500</v>
          </cell>
        </row>
        <row r="363">
          <cell r="E363">
            <v>0</v>
          </cell>
          <cell r="F363">
            <v>308450000</v>
          </cell>
          <cell r="L363">
            <v>858623500</v>
          </cell>
        </row>
        <row r="364">
          <cell r="E364">
            <v>0</v>
          </cell>
          <cell r="F364">
            <v>0</v>
          </cell>
          <cell r="I364">
            <v>14671200</v>
          </cell>
          <cell r="J364">
            <v>14042800</v>
          </cell>
          <cell r="L364">
            <v>28714000</v>
          </cell>
        </row>
        <row r="365">
          <cell r="E365">
            <v>0</v>
          </cell>
          <cell r="F365">
            <v>0</v>
          </cell>
          <cell r="I365">
            <v>0</v>
          </cell>
          <cell r="J365">
            <v>0</v>
          </cell>
          <cell r="L365">
            <v>0</v>
          </cell>
        </row>
        <row r="366">
          <cell r="E366">
            <v>0</v>
          </cell>
          <cell r="F366">
            <v>0</v>
          </cell>
          <cell r="I366">
            <v>0</v>
          </cell>
          <cell r="J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I367">
            <v>0</v>
          </cell>
          <cell r="J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I368">
            <v>13672600</v>
          </cell>
          <cell r="J368">
            <v>12318400</v>
          </cell>
          <cell r="L368">
            <v>25991000</v>
          </cell>
        </row>
        <row r="369">
          <cell r="E369">
            <v>0</v>
          </cell>
          <cell r="F369">
            <v>0</v>
          </cell>
          <cell r="I369">
            <v>0</v>
          </cell>
          <cell r="J369">
            <v>0</v>
          </cell>
          <cell r="L369">
            <v>0</v>
          </cell>
        </row>
        <row r="370">
          <cell r="E370">
            <v>0</v>
          </cell>
          <cell r="F370">
            <v>0</v>
          </cell>
          <cell r="I370">
            <v>0</v>
          </cell>
          <cell r="J370">
            <v>0</v>
          </cell>
          <cell r="L370">
            <v>0</v>
          </cell>
        </row>
        <row r="371">
          <cell r="E371">
            <v>0</v>
          </cell>
          <cell r="F371">
            <v>0</v>
          </cell>
          <cell r="I371">
            <v>0</v>
          </cell>
          <cell r="J371">
            <v>0</v>
          </cell>
          <cell r="L371">
            <v>0</v>
          </cell>
        </row>
        <row r="372">
          <cell r="E372">
            <v>0</v>
          </cell>
          <cell r="F372">
            <v>0</v>
          </cell>
          <cell r="I372">
            <v>13600500</v>
          </cell>
          <cell r="J372">
            <v>6821000</v>
          </cell>
          <cell r="L372">
            <v>20421500</v>
          </cell>
        </row>
        <row r="373">
          <cell r="E373">
            <v>0</v>
          </cell>
          <cell r="F373">
            <v>0</v>
          </cell>
          <cell r="I373">
            <v>0</v>
          </cell>
          <cell r="J373">
            <v>0</v>
          </cell>
          <cell r="L373">
            <v>0</v>
          </cell>
        </row>
        <row r="374">
          <cell r="E374">
            <v>0</v>
          </cell>
          <cell r="F374">
            <v>0</v>
          </cell>
          <cell r="I374">
            <v>0</v>
          </cell>
          <cell r="J374">
            <v>0</v>
          </cell>
          <cell r="L374">
            <v>0</v>
          </cell>
        </row>
        <row r="375">
          <cell r="E375">
            <v>0</v>
          </cell>
          <cell r="F375">
            <v>0</v>
          </cell>
          <cell r="I375">
            <v>0</v>
          </cell>
          <cell r="J375">
            <v>0</v>
          </cell>
          <cell r="L375">
            <v>0</v>
          </cell>
        </row>
        <row r="376">
          <cell r="E376">
            <v>0</v>
          </cell>
          <cell r="F376">
            <v>248450000</v>
          </cell>
          <cell r="I376">
            <v>201567000</v>
          </cell>
          <cell r="J376">
            <v>210500000</v>
          </cell>
          <cell r="L376">
            <v>660517000</v>
          </cell>
        </row>
        <row r="377">
          <cell r="E377">
            <v>0</v>
          </cell>
          <cell r="F377">
            <v>0</v>
          </cell>
          <cell r="I377">
            <v>0</v>
          </cell>
          <cell r="J377">
            <v>0</v>
          </cell>
          <cell r="L377">
            <v>0</v>
          </cell>
        </row>
        <row r="378">
          <cell r="E378">
            <v>0</v>
          </cell>
          <cell r="F378">
            <v>0</v>
          </cell>
          <cell r="I378">
            <v>0</v>
          </cell>
          <cell r="J378">
            <v>0</v>
          </cell>
          <cell r="L378">
            <v>0</v>
          </cell>
        </row>
        <row r="379">
          <cell r="E379">
            <v>0</v>
          </cell>
          <cell r="F379">
            <v>0</v>
          </cell>
          <cell r="I379">
            <v>0</v>
          </cell>
          <cell r="J379">
            <v>0</v>
          </cell>
          <cell r="L379">
            <v>0</v>
          </cell>
        </row>
        <row r="380">
          <cell r="E380">
            <v>0</v>
          </cell>
          <cell r="F380">
            <v>0</v>
          </cell>
          <cell r="I380">
            <v>19380000</v>
          </cell>
          <cell r="J380">
            <v>5400000</v>
          </cell>
          <cell r="L380">
            <v>24780000</v>
          </cell>
        </row>
        <row r="381">
          <cell r="E381">
            <v>0</v>
          </cell>
          <cell r="F381">
            <v>0</v>
          </cell>
          <cell r="I381">
            <v>0</v>
          </cell>
          <cell r="J381">
            <v>29700000</v>
          </cell>
          <cell r="L381">
            <v>29700000</v>
          </cell>
        </row>
        <row r="382">
          <cell r="E382">
            <v>0</v>
          </cell>
          <cell r="F382">
            <v>60000000</v>
          </cell>
          <cell r="I382">
            <v>3500000</v>
          </cell>
          <cell r="J382">
            <v>5000000</v>
          </cell>
          <cell r="L382">
            <v>68500000</v>
          </cell>
        </row>
        <row r="383">
          <cell r="E383">
            <v>0</v>
          </cell>
          <cell r="F383">
            <v>0</v>
          </cell>
          <cell r="I383">
            <v>0</v>
          </cell>
          <cell r="J383">
            <v>0</v>
          </cell>
          <cell r="L383">
            <v>0</v>
          </cell>
        </row>
        <row r="384">
          <cell r="E384">
            <v>0</v>
          </cell>
          <cell r="F384">
            <v>80000000</v>
          </cell>
          <cell r="I384">
            <v>104505130</v>
          </cell>
          <cell r="J384">
            <v>88100000</v>
          </cell>
          <cell r="L384">
            <v>272605130</v>
          </cell>
        </row>
        <row r="385">
          <cell r="E385">
            <v>0</v>
          </cell>
          <cell r="F385">
            <v>80000000</v>
          </cell>
          <cell r="I385">
            <v>0</v>
          </cell>
          <cell r="J385">
            <v>88100000</v>
          </cell>
          <cell r="L385">
            <v>168100000</v>
          </cell>
        </row>
        <row r="386">
          <cell r="E386">
            <v>0</v>
          </cell>
          <cell r="F386">
            <v>0</v>
          </cell>
          <cell r="I386">
            <v>0</v>
          </cell>
          <cell r="J386">
            <v>25100000</v>
          </cell>
          <cell r="L386">
            <v>25100000</v>
          </cell>
        </row>
        <row r="388">
          <cell r="E388">
            <v>0</v>
          </cell>
          <cell r="F388">
            <v>80000000</v>
          </cell>
          <cell r="I388">
            <v>0</v>
          </cell>
          <cell r="J388">
            <v>0</v>
          </cell>
          <cell r="L388">
            <v>80000000</v>
          </cell>
        </row>
        <row r="390">
          <cell r="I390">
            <v>104505130</v>
          </cell>
          <cell r="J390">
            <v>0</v>
          </cell>
          <cell r="L390">
            <v>104505130</v>
          </cell>
        </row>
        <row r="391">
          <cell r="I391">
            <v>104505130</v>
          </cell>
          <cell r="J391">
            <v>0</v>
          </cell>
          <cell r="L391">
            <v>104505130</v>
          </cell>
        </row>
        <row r="392">
          <cell r="L392">
            <v>0</v>
          </cell>
        </row>
        <row r="393">
          <cell r="E393">
            <v>0</v>
          </cell>
          <cell r="F393">
            <v>0</v>
          </cell>
          <cell r="I393">
            <v>141207300</v>
          </cell>
          <cell r="J393">
            <v>330865946</v>
          </cell>
          <cell r="L393">
            <v>472073246</v>
          </cell>
        </row>
        <row r="394">
          <cell r="E394">
            <v>0</v>
          </cell>
          <cell r="F394">
            <v>0</v>
          </cell>
          <cell r="I394">
            <v>141207300</v>
          </cell>
          <cell r="J394">
            <v>330865946</v>
          </cell>
          <cell r="L394">
            <v>472073246</v>
          </cell>
        </row>
        <row r="395">
          <cell r="E395">
            <v>0</v>
          </cell>
          <cell r="F395">
            <v>0</v>
          </cell>
          <cell r="I395">
            <v>141207300</v>
          </cell>
          <cell r="J395">
            <v>81078906</v>
          </cell>
          <cell r="L395">
            <v>222286206</v>
          </cell>
        </row>
        <row r="396">
          <cell r="E396">
            <v>0</v>
          </cell>
          <cell r="F396">
            <v>0</v>
          </cell>
          <cell r="I396">
            <v>0</v>
          </cell>
          <cell r="J396">
            <v>22290000</v>
          </cell>
          <cell r="L396">
            <v>22290000</v>
          </cell>
        </row>
        <row r="397">
          <cell r="E397">
            <v>0</v>
          </cell>
          <cell r="F397">
            <v>0</v>
          </cell>
          <cell r="I397">
            <v>0</v>
          </cell>
          <cell r="J397">
            <v>227497040</v>
          </cell>
          <cell r="L397">
            <v>227497040</v>
          </cell>
        </row>
        <row r="398">
          <cell r="E398">
            <v>0</v>
          </cell>
          <cell r="F398">
            <v>0</v>
          </cell>
          <cell r="I398">
            <v>0</v>
          </cell>
          <cell r="J398">
            <v>40500000</v>
          </cell>
          <cell r="L398">
            <v>40500000</v>
          </cell>
        </row>
        <row r="399">
          <cell r="E399">
            <v>0</v>
          </cell>
          <cell r="F399">
            <v>0</v>
          </cell>
          <cell r="I399">
            <v>0</v>
          </cell>
          <cell r="J399">
            <v>40500000</v>
          </cell>
          <cell r="L399">
            <v>40500000</v>
          </cell>
        </row>
        <row r="400">
          <cell r="E400">
            <v>0</v>
          </cell>
          <cell r="F400">
            <v>0</v>
          </cell>
          <cell r="I400">
            <v>0</v>
          </cell>
          <cell r="J400">
            <v>40500000</v>
          </cell>
          <cell r="L400">
            <v>40500000</v>
          </cell>
        </row>
        <row r="401">
          <cell r="I401">
            <v>0</v>
          </cell>
          <cell r="L401">
            <v>0</v>
          </cell>
        </row>
        <row r="402">
          <cell r="E402">
            <v>0</v>
          </cell>
          <cell r="F402">
            <v>99678000</v>
          </cell>
          <cell r="I402">
            <v>162324000</v>
          </cell>
          <cell r="J402">
            <v>150000000</v>
          </cell>
          <cell r="L402">
            <v>412002000</v>
          </cell>
        </row>
        <row r="403">
          <cell r="E403">
            <v>0</v>
          </cell>
          <cell r="F403">
            <v>99678000</v>
          </cell>
          <cell r="I403">
            <v>162324000</v>
          </cell>
          <cell r="J403">
            <v>150000000</v>
          </cell>
          <cell r="L403">
            <v>412002000</v>
          </cell>
        </row>
        <row r="404">
          <cell r="E404">
            <v>0</v>
          </cell>
          <cell r="F404">
            <v>99678000</v>
          </cell>
          <cell r="I404">
            <v>162324000</v>
          </cell>
          <cell r="J404">
            <v>150000000</v>
          </cell>
          <cell r="L404">
            <v>412002000</v>
          </cell>
        </row>
        <row r="405">
          <cell r="E405">
            <v>0</v>
          </cell>
          <cell r="F405">
            <v>0</v>
          </cell>
          <cell r="I405">
            <v>28974000</v>
          </cell>
          <cell r="J405">
            <v>32510000</v>
          </cell>
          <cell r="L405">
            <v>61484000</v>
          </cell>
        </row>
        <row r="406">
          <cell r="E406">
            <v>0</v>
          </cell>
          <cell r="F406">
            <v>0</v>
          </cell>
          <cell r="I406">
            <v>28974000</v>
          </cell>
          <cell r="J406">
            <v>32510000</v>
          </cell>
          <cell r="L406">
            <v>61484000</v>
          </cell>
        </row>
        <row r="407">
          <cell r="E407">
            <v>0</v>
          </cell>
          <cell r="F407">
            <v>0</v>
          </cell>
          <cell r="I407">
            <v>3998400</v>
          </cell>
          <cell r="J407">
            <v>0</v>
          </cell>
          <cell r="L407">
            <v>3998400</v>
          </cell>
        </row>
        <row r="408">
          <cell r="E408">
            <v>0</v>
          </cell>
          <cell r="F408">
            <v>0</v>
          </cell>
          <cell r="I408">
            <v>5215600</v>
          </cell>
          <cell r="J408">
            <v>0</v>
          </cell>
          <cell r="L408">
            <v>5215600</v>
          </cell>
        </row>
        <row r="409">
          <cell r="E409">
            <v>0</v>
          </cell>
          <cell r="F409">
            <v>0</v>
          </cell>
          <cell r="I409">
            <v>5760000</v>
          </cell>
          <cell r="J409">
            <v>12510000</v>
          </cell>
          <cell r="L409">
            <v>18270000</v>
          </cell>
        </row>
        <row r="410">
          <cell r="E410">
            <v>0</v>
          </cell>
          <cell r="F410">
            <v>0</v>
          </cell>
          <cell r="I410">
            <v>14000000</v>
          </cell>
          <cell r="J410">
            <v>12500000</v>
          </cell>
          <cell r="L410">
            <v>26500000</v>
          </cell>
        </row>
        <row r="411">
          <cell r="J411">
            <v>7500000</v>
          </cell>
          <cell r="L411">
            <v>7500000</v>
          </cell>
        </row>
        <row r="412">
          <cell r="E412">
            <v>0</v>
          </cell>
          <cell r="F412">
            <v>0</v>
          </cell>
          <cell r="I412">
            <v>44900000</v>
          </cell>
          <cell r="J412">
            <v>43250000</v>
          </cell>
          <cell r="L412">
            <v>88150000</v>
          </cell>
        </row>
        <row r="413">
          <cell r="E413">
            <v>0</v>
          </cell>
          <cell r="F413">
            <v>0</v>
          </cell>
          <cell r="I413">
            <v>44900000</v>
          </cell>
          <cell r="J413">
            <v>43250000</v>
          </cell>
        </row>
        <row r="414">
          <cell r="E414">
            <v>0</v>
          </cell>
          <cell r="F414">
            <v>0</v>
          </cell>
          <cell r="I414">
            <v>44900000</v>
          </cell>
          <cell r="J414">
            <v>38250000</v>
          </cell>
          <cell r="L414">
            <v>83150000</v>
          </cell>
        </row>
        <row r="416">
          <cell r="J416">
            <v>5000000</v>
          </cell>
          <cell r="L416">
            <v>5000000</v>
          </cell>
        </row>
        <row r="417">
          <cell r="E417">
            <v>0</v>
          </cell>
          <cell r="F417">
            <v>0</v>
          </cell>
          <cell r="I417">
            <v>88450000</v>
          </cell>
          <cell r="J417">
            <v>74240000</v>
          </cell>
          <cell r="L417">
            <v>162690000</v>
          </cell>
        </row>
        <row r="418">
          <cell r="E418">
            <v>0</v>
          </cell>
          <cell r="F418">
            <v>0</v>
          </cell>
          <cell r="I418">
            <v>88450000</v>
          </cell>
          <cell r="J418">
            <v>74240000</v>
          </cell>
          <cell r="L418">
            <v>162690000</v>
          </cell>
        </row>
        <row r="419">
          <cell r="J419">
            <v>61740000</v>
          </cell>
          <cell r="L419">
            <v>61740000</v>
          </cell>
        </row>
        <row r="420">
          <cell r="E420">
            <v>0</v>
          </cell>
          <cell r="F420">
            <v>0</v>
          </cell>
          <cell r="I420">
            <v>88450000</v>
          </cell>
          <cell r="J420">
            <v>0</v>
          </cell>
          <cell r="L420">
            <v>88450000</v>
          </cell>
        </row>
        <row r="421">
          <cell r="J421">
            <v>12500000</v>
          </cell>
          <cell r="L421">
            <v>12500000</v>
          </cell>
        </row>
        <row r="422">
          <cell r="E422">
            <v>0</v>
          </cell>
          <cell r="F422">
            <v>99678000</v>
          </cell>
          <cell r="I422">
            <v>0</v>
          </cell>
          <cell r="J422">
            <v>0</v>
          </cell>
          <cell r="L422">
            <v>99678000</v>
          </cell>
        </row>
        <row r="423">
          <cell r="E423">
            <v>0</v>
          </cell>
          <cell r="F423">
            <v>99678000</v>
          </cell>
          <cell r="I423">
            <v>0</v>
          </cell>
          <cell r="J423">
            <v>0</v>
          </cell>
          <cell r="L423">
            <v>99678000</v>
          </cell>
        </row>
        <row r="424">
          <cell r="E424">
            <v>0</v>
          </cell>
          <cell r="F424">
            <v>99678000</v>
          </cell>
          <cell r="I424">
            <v>0</v>
          </cell>
          <cell r="J424">
            <v>0</v>
          </cell>
          <cell r="L424">
            <v>99678000</v>
          </cell>
        </row>
        <row r="426">
          <cell r="E426">
            <v>0</v>
          </cell>
          <cell r="F426">
            <v>1595229800</v>
          </cell>
          <cell r="I426">
            <v>512459150</v>
          </cell>
          <cell r="J426">
            <v>1185593610</v>
          </cell>
          <cell r="L426">
            <v>3293282560</v>
          </cell>
        </row>
        <row r="427">
          <cell r="E427">
            <v>0</v>
          </cell>
          <cell r="F427">
            <v>1595229800</v>
          </cell>
          <cell r="I427">
            <v>512459150</v>
          </cell>
          <cell r="J427">
            <v>1185593610</v>
          </cell>
          <cell r="L427">
            <v>3293282560</v>
          </cell>
        </row>
        <row r="428">
          <cell r="E428">
            <v>0</v>
          </cell>
          <cell r="F428">
            <v>529950000</v>
          </cell>
          <cell r="I428">
            <v>472459150</v>
          </cell>
          <cell r="J428">
            <v>1185593610</v>
          </cell>
          <cell r="L428">
            <v>2188002760</v>
          </cell>
        </row>
        <row r="429">
          <cell r="E429">
            <v>0</v>
          </cell>
          <cell r="F429">
            <v>229950000</v>
          </cell>
          <cell r="I429">
            <v>134151100</v>
          </cell>
          <cell r="J429">
            <v>247420910</v>
          </cell>
          <cell r="L429">
            <v>611522010</v>
          </cell>
        </row>
        <row r="430">
          <cell r="E430">
            <v>0</v>
          </cell>
          <cell r="F430">
            <v>229950000</v>
          </cell>
          <cell r="I430">
            <v>134151100</v>
          </cell>
          <cell r="J430">
            <v>247420910</v>
          </cell>
          <cell r="L430">
            <v>611522010</v>
          </cell>
        </row>
        <row r="431">
          <cell r="E431">
            <v>0</v>
          </cell>
          <cell r="F431">
            <v>0</v>
          </cell>
          <cell r="I431">
            <v>22049900</v>
          </cell>
          <cell r="J431">
            <v>14552700</v>
          </cell>
          <cell r="L431">
            <v>36602600</v>
          </cell>
        </row>
        <row r="432">
          <cell r="E432">
            <v>0</v>
          </cell>
          <cell r="F432">
            <v>0</v>
          </cell>
          <cell r="I432">
            <v>0</v>
          </cell>
          <cell r="J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I433">
            <v>0</v>
          </cell>
          <cell r="J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I434">
            <v>0</v>
          </cell>
          <cell r="J434">
            <v>0</v>
          </cell>
          <cell r="L434">
            <v>0</v>
          </cell>
        </row>
        <row r="435">
          <cell r="I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I436">
            <v>6287100</v>
          </cell>
          <cell r="J436">
            <v>27086710</v>
          </cell>
          <cell r="L436">
            <v>33373810</v>
          </cell>
        </row>
        <row r="437">
          <cell r="E437">
            <v>0</v>
          </cell>
          <cell r="F437">
            <v>0</v>
          </cell>
          <cell r="I437">
            <v>0</v>
          </cell>
          <cell r="J437">
            <v>0</v>
          </cell>
          <cell r="L437">
            <v>0</v>
          </cell>
        </row>
        <row r="438">
          <cell r="E438">
            <v>0</v>
          </cell>
          <cell r="F438">
            <v>0</v>
          </cell>
          <cell r="I438">
            <v>0</v>
          </cell>
          <cell r="J438">
            <v>0</v>
          </cell>
          <cell r="L438">
            <v>0</v>
          </cell>
        </row>
        <row r="439">
          <cell r="E439">
            <v>0</v>
          </cell>
          <cell r="F439">
            <v>0</v>
          </cell>
          <cell r="I439">
            <v>0</v>
          </cell>
          <cell r="J439">
            <v>0</v>
          </cell>
          <cell r="L439">
            <v>0</v>
          </cell>
        </row>
        <row r="440">
          <cell r="E440">
            <v>0</v>
          </cell>
          <cell r="F440">
            <v>0</v>
          </cell>
          <cell r="I440">
            <v>5164600</v>
          </cell>
          <cell r="J440">
            <v>12741500</v>
          </cell>
          <cell r="L440">
            <v>17906100</v>
          </cell>
        </row>
        <row r="441">
          <cell r="E441">
            <v>0</v>
          </cell>
          <cell r="F441">
            <v>0</v>
          </cell>
          <cell r="I441">
            <v>0</v>
          </cell>
          <cell r="J441">
            <v>0</v>
          </cell>
          <cell r="L441">
            <v>0</v>
          </cell>
        </row>
        <row r="442">
          <cell r="E442">
            <v>0</v>
          </cell>
          <cell r="F442">
            <v>0</v>
          </cell>
          <cell r="I442">
            <v>0</v>
          </cell>
          <cell r="J442">
            <v>0</v>
          </cell>
          <cell r="L442">
            <v>0</v>
          </cell>
        </row>
        <row r="443">
          <cell r="E443">
            <v>0</v>
          </cell>
          <cell r="F443">
            <v>0</v>
          </cell>
          <cell r="I443">
            <v>0</v>
          </cell>
          <cell r="J443">
            <v>0</v>
          </cell>
          <cell r="L443">
            <v>0</v>
          </cell>
        </row>
        <row r="444">
          <cell r="E444">
            <v>0</v>
          </cell>
          <cell r="F444">
            <v>180000000</v>
          </cell>
          <cell r="I444">
            <v>60749500</v>
          </cell>
          <cell r="J444">
            <v>20000000</v>
          </cell>
          <cell r="L444">
            <v>260749500</v>
          </cell>
        </row>
        <row r="445">
          <cell r="E445">
            <v>0</v>
          </cell>
          <cell r="F445">
            <v>180000000</v>
          </cell>
          <cell r="I445">
            <v>58449500</v>
          </cell>
          <cell r="J445">
            <v>0</v>
          </cell>
          <cell r="L445">
            <v>238449500</v>
          </cell>
        </row>
        <row r="446">
          <cell r="E446">
            <v>0</v>
          </cell>
          <cell r="F446">
            <v>0</v>
          </cell>
          <cell r="I446">
            <v>2300000</v>
          </cell>
          <cell r="J446">
            <v>0</v>
          </cell>
          <cell r="L446">
            <v>2300000</v>
          </cell>
        </row>
        <row r="447">
          <cell r="E447">
            <v>0</v>
          </cell>
          <cell r="F447">
            <v>0</v>
          </cell>
          <cell r="I447">
            <v>39900000</v>
          </cell>
          <cell r="J447">
            <v>41100000</v>
          </cell>
          <cell r="L447">
            <v>81000000</v>
          </cell>
        </row>
        <row r="448">
          <cell r="E448">
            <v>0</v>
          </cell>
          <cell r="F448">
            <v>0</v>
          </cell>
          <cell r="I448">
            <v>39900000</v>
          </cell>
          <cell r="J448">
            <v>0</v>
          </cell>
          <cell r="L448">
            <v>39900000</v>
          </cell>
        </row>
        <row r="449">
          <cell r="I449">
            <v>0</v>
          </cell>
          <cell r="L449">
            <v>0</v>
          </cell>
        </row>
        <row r="450">
          <cell r="E450">
            <v>0</v>
          </cell>
          <cell r="F450">
            <v>0</v>
          </cell>
          <cell r="I450">
            <v>0</v>
          </cell>
          <cell r="J450">
            <v>81940000</v>
          </cell>
          <cell r="L450">
            <v>81940000</v>
          </cell>
        </row>
        <row r="451">
          <cell r="E451">
            <v>0</v>
          </cell>
          <cell r="F451">
            <v>49950000</v>
          </cell>
          <cell r="I451">
            <v>0</v>
          </cell>
          <cell r="J451">
            <v>50000000</v>
          </cell>
          <cell r="L451">
            <v>99950000</v>
          </cell>
        </row>
        <row r="452">
          <cell r="E452">
            <v>0</v>
          </cell>
          <cell r="F452">
            <v>300000000</v>
          </cell>
          <cell r="I452">
            <v>241050000</v>
          </cell>
          <cell r="J452">
            <v>242300000</v>
          </cell>
          <cell r="L452">
            <v>783350000</v>
          </cell>
        </row>
        <row r="453">
          <cell r="E453">
            <v>0</v>
          </cell>
          <cell r="F453">
            <v>200000000</v>
          </cell>
          <cell r="I453">
            <v>222550000</v>
          </cell>
          <cell r="J453">
            <v>157300000</v>
          </cell>
          <cell r="L453">
            <v>579850000</v>
          </cell>
        </row>
        <row r="454">
          <cell r="E454">
            <v>0</v>
          </cell>
          <cell r="F454">
            <v>0</v>
          </cell>
          <cell r="I454">
            <v>30700000</v>
          </cell>
          <cell r="J454">
            <v>132300000</v>
          </cell>
          <cell r="L454">
            <v>163000000</v>
          </cell>
        </row>
        <row r="455">
          <cell r="E455">
            <v>0</v>
          </cell>
          <cell r="F455">
            <v>0</v>
          </cell>
          <cell r="I455">
            <v>30700000</v>
          </cell>
          <cell r="J455">
            <v>0</v>
          </cell>
          <cell r="L455">
            <v>30700000</v>
          </cell>
        </row>
        <row r="456">
          <cell r="I456">
            <v>0</v>
          </cell>
          <cell r="L456">
            <v>0</v>
          </cell>
        </row>
        <row r="457">
          <cell r="E457">
            <v>0</v>
          </cell>
          <cell r="F457">
            <v>0</v>
          </cell>
          <cell r="I457">
            <v>191850000</v>
          </cell>
          <cell r="J457">
            <v>0</v>
          </cell>
          <cell r="L457">
            <v>191850000</v>
          </cell>
        </row>
        <row r="458">
          <cell r="E458">
            <v>0</v>
          </cell>
          <cell r="F458">
            <v>200000000</v>
          </cell>
          <cell r="I458">
            <v>0</v>
          </cell>
          <cell r="J458">
            <v>0</v>
          </cell>
          <cell r="L458">
            <v>200000000</v>
          </cell>
        </row>
        <row r="459">
          <cell r="E459">
            <v>0</v>
          </cell>
          <cell r="F459">
            <v>0</v>
          </cell>
          <cell r="I459">
            <v>0</v>
          </cell>
          <cell r="J459">
            <v>25000000</v>
          </cell>
          <cell r="L459">
            <v>25000000</v>
          </cell>
        </row>
        <row r="460">
          <cell r="E460">
            <v>0</v>
          </cell>
          <cell r="F460">
            <v>0</v>
          </cell>
          <cell r="I460">
            <v>0</v>
          </cell>
          <cell r="J460">
            <v>30000000</v>
          </cell>
          <cell r="L460">
            <v>30000000</v>
          </cell>
        </row>
        <row r="461">
          <cell r="E461">
            <v>0</v>
          </cell>
          <cell r="F461">
            <v>0</v>
          </cell>
          <cell r="I461">
            <v>0</v>
          </cell>
          <cell r="J461">
            <v>30000000</v>
          </cell>
          <cell r="L461">
            <v>30000000</v>
          </cell>
        </row>
        <row r="462">
          <cell r="E462">
            <v>0</v>
          </cell>
          <cell r="F462">
            <v>100000000</v>
          </cell>
          <cell r="I462">
            <v>0</v>
          </cell>
          <cell r="J462">
            <v>55000000</v>
          </cell>
          <cell r="L462">
            <v>155000000</v>
          </cell>
        </row>
        <row r="463">
          <cell r="F463">
            <v>100000000</v>
          </cell>
          <cell r="J463">
            <v>55000000</v>
          </cell>
          <cell r="L463">
            <v>155000000</v>
          </cell>
        </row>
        <row r="464">
          <cell r="E464">
            <v>0</v>
          </cell>
          <cell r="F464">
            <v>0</v>
          </cell>
          <cell r="I464">
            <v>18500000</v>
          </cell>
          <cell r="J464">
            <v>0</v>
          </cell>
          <cell r="L464">
            <v>18500000</v>
          </cell>
        </row>
        <row r="465">
          <cell r="E465">
            <v>0</v>
          </cell>
          <cell r="F465">
            <v>0</v>
          </cell>
          <cell r="I465">
            <v>18500000</v>
          </cell>
          <cell r="J465">
            <v>0</v>
          </cell>
          <cell r="L465">
            <v>18500000</v>
          </cell>
        </row>
        <row r="466">
          <cell r="E466">
            <v>0</v>
          </cell>
          <cell r="F466">
            <v>0</v>
          </cell>
          <cell r="J466">
            <v>0</v>
          </cell>
          <cell r="L466">
            <v>18500000</v>
          </cell>
        </row>
        <row r="467">
          <cell r="E467">
            <v>0</v>
          </cell>
          <cell r="F467">
            <v>0</v>
          </cell>
          <cell r="I467">
            <v>97258050</v>
          </cell>
          <cell r="J467">
            <v>556972700</v>
          </cell>
          <cell r="L467">
            <v>654230750</v>
          </cell>
        </row>
        <row r="469">
          <cell r="E469">
            <v>0</v>
          </cell>
          <cell r="F469">
            <v>0</v>
          </cell>
          <cell r="I469">
            <v>46087000</v>
          </cell>
          <cell r="J469">
            <v>0</v>
          </cell>
          <cell r="L469">
            <v>46087000</v>
          </cell>
        </row>
        <row r="470">
          <cell r="I470">
            <v>0</v>
          </cell>
          <cell r="L470">
            <v>0</v>
          </cell>
        </row>
        <row r="471">
          <cell r="I471">
            <v>0</v>
          </cell>
          <cell r="L471">
            <v>0</v>
          </cell>
        </row>
        <row r="472">
          <cell r="I472">
            <v>51171050</v>
          </cell>
          <cell r="J472">
            <v>350992700</v>
          </cell>
          <cell r="L472">
            <v>402163750</v>
          </cell>
        </row>
        <row r="473">
          <cell r="E473">
            <v>0</v>
          </cell>
          <cell r="F473">
            <v>0</v>
          </cell>
          <cell r="I473">
            <v>0</v>
          </cell>
          <cell r="J473">
            <v>205980000</v>
          </cell>
          <cell r="L473">
            <v>205980000</v>
          </cell>
        </row>
        <row r="474">
          <cell r="E474">
            <v>0</v>
          </cell>
          <cell r="F474">
            <v>0</v>
          </cell>
          <cell r="I474">
            <v>0</v>
          </cell>
          <cell r="J474">
            <v>0</v>
          </cell>
          <cell r="L474">
            <v>0</v>
          </cell>
        </row>
        <row r="475">
          <cell r="E475">
            <v>0</v>
          </cell>
          <cell r="F475">
            <v>0</v>
          </cell>
          <cell r="I475">
            <v>0</v>
          </cell>
          <cell r="J475">
            <v>0</v>
          </cell>
          <cell r="L475">
            <v>0</v>
          </cell>
        </row>
        <row r="476">
          <cell r="E476">
            <v>0</v>
          </cell>
          <cell r="F476">
            <v>0</v>
          </cell>
          <cell r="I476">
            <v>0</v>
          </cell>
          <cell r="J476">
            <v>138900000</v>
          </cell>
          <cell r="L476">
            <v>138900000</v>
          </cell>
        </row>
        <row r="477">
          <cell r="E477">
            <v>0</v>
          </cell>
          <cell r="F477">
            <v>0</v>
          </cell>
          <cell r="I477">
            <v>0</v>
          </cell>
          <cell r="J477">
            <v>27000000</v>
          </cell>
          <cell r="L477">
            <v>27000000</v>
          </cell>
        </row>
        <row r="478">
          <cell r="E478">
            <v>0</v>
          </cell>
          <cell r="F478">
            <v>0</v>
          </cell>
          <cell r="I478">
            <v>0</v>
          </cell>
          <cell r="J478">
            <v>27000000</v>
          </cell>
          <cell r="L478">
            <v>27000000</v>
          </cell>
        </row>
        <row r="479">
          <cell r="E479">
            <v>0</v>
          </cell>
          <cell r="F479">
            <v>0</v>
          </cell>
          <cell r="I479">
            <v>0</v>
          </cell>
          <cell r="J479">
            <v>111900000</v>
          </cell>
          <cell r="L479">
            <v>111900000</v>
          </cell>
        </row>
        <row r="480">
          <cell r="E480">
            <v>0</v>
          </cell>
          <cell r="F480">
            <v>0</v>
          </cell>
          <cell r="I480">
            <v>0</v>
          </cell>
          <cell r="J480">
            <v>111900000</v>
          </cell>
          <cell r="L480">
            <v>111900000</v>
          </cell>
        </row>
        <row r="481">
          <cell r="E481">
            <v>0</v>
          </cell>
          <cell r="F481">
            <v>1065279800</v>
          </cell>
          <cell r="I481">
            <v>40000000</v>
          </cell>
          <cell r="J481">
            <v>0</v>
          </cell>
          <cell r="L481">
            <v>1105279800</v>
          </cell>
        </row>
        <row r="482">
          <cell r="E482">
            <v>0</v>
          </cell>
          <cell r="F482">
            <v>1065279800</v>
          </cell>
          <cell r="I482">
            <v>40000000</v>
          </cell>
          <cell r="J482">
            <v>0</v>
          </cell>
          <cell r="L482">
            <v>1105279800</v>
          </cell>
        </row>
        <row r="483">
          <cell r="E483">
            <v>0</v>
          </cell>
          <cell r="F483">
            <v>0</v>
          </cell>
          <cell r="I483">
            <v>0</v>
          </cell>
          <cell r="J483">
            <v>0</v>
          </cell>
          <cell r="L483">
            <v>0</v>
          </cell>
        </row>
        <row r="484">
          <cell r="F484">
            <v>0</v>
          </cell>
          <cell r="L484">
            <v>0</v>
          </cell>
        </row>
        <row r="485">
          <cell r="E485">
            <v>0</v>
          </cell>
          <cell r="F485">
            <v>1065279800</v>
          </cell>
          <cell r="I485">
            <v>40000000</v>
          </cell>
          <cell r="J485">
            <v>0</v>
          </cell>
          <cell r="L485">
            <v>1105279800</v>
          </cell>
        </row>
        <row r="486">
          <cell r="E486">
            <v>0</v>
          </cell>
          <cell r="F486">
            <v>1065279800</v>
          </cell>
          <cell r="I486">
            <v>40000000</v>
          </cell>
          <cell r="J486">
            <v>0</v>
          </cell>
          <cell r="L486">
            <v>1105279800</v>
          </cell>
        </row>
        <row r="487">
          <cell r="E487">
            <v>0</v>
          </cell>
          <cell r="F487">
            <v>784625600</v>
          </cell>
          <cell r="I487">
            <v>0</v>
          </cell>
          <cell r="J487">
            <v>0</v>
          </cell>
          <cell r="L487">
            <v>784625600</v>
          </cell>
        </row>
        <row r="488">
          <cell r="I488">
            <v>40000000</v>
          </cell>
          <cell r="L488">
            <v>40000000</v>
          </cell>
        </row>
        <row r="489">
          <cell r="F489">
            <v>280654200</v>
          </cell>
          <cell r="I489">
            <v>0</v>
          </cell>
          <cell r="L489">
            <v>280654200</v>
          </cell>
        </row>
        <row r="491">
          <cell r="E491">
            <v>0</v>
          </cell>
          <cell r="F491">
            <v>0</v>
          </cell>
          <cell r="I491">
            <v>149740000</v>
          </cell>
          <cell r="J491">
            <v>0</v>
          </cell>
          <cell r="L491">
            <v>149740000</v>
          </cell>
        </row>
        <row r="492">
          <cell r="E492">
            <v>0</v>
          </cell>
          <cell r="F492">
            <v>0</v>
          </cell>
          <cell r="I492">
            <v>149740000</v>
          </cell>
          <cell r="J492">
            <v>0</v>
          </cell>
          <cell r="L492">
            <v>149740000</v>
          </cell>
        </row>
        <row r="493">
          <cell r="E493">
            <v>0</v>
          </cell>
          <cell r="F493">
            <v>0</v>
          </cell>
          <cell r="I493">
            <v>149740000</v>
          </cell>
          <cell r="J493">
            <v>0</v>
          </cell>
          <cell r="L493">
            <v>149740000</v>
          </cell>
        </row>
        <row r="494">
          <cell r="E494">
            <v>0</v>
          </cell>
          <cell r="F494">
            <v>0</v>
          </cell>
          <cell r="I494">
            <v>22426000</v>
          </cell>
          <cell r="J494">
            <v>0</v>
          </cell>
          <cell r="L494">
            <v>22426000</v>
          </cell>
        </row>
        <row r="495">
          <cell r="E495">
            <v>0</v>
          </cell>
          <cell r="F495">
            <v>0</v>
          </cell>
          <cell r="I495">
            <v>22426000</v>
          </cell>
          <cell r="J495">
            <v>0</v>
          </cell>
          <cell r="L495">
            <v>22426000</v>
          </cell>
        </row>
        <row r="496">
          <cell r="E496">
            <v>0</v>
          </cell>
          <cell r="F496">
            <v>0</v>
          </cell>
          <cell r="I496">
            <v>5419200</v>
          </cell>
          <cell r="J496">
            <v>0</v>
          </cell>
          <cell r="L496">
            <v>5419200</v>
          </cell>
        </row>
        <row r="497">
          <cell r="I497">
            <v>7666800</v>
          </cell>
          <cell r="L497">
            <v>7666800</v>
          </cell>
        </row>
        <row r="498">
          <cell r="E498">
            <v>0</v>
          </cell>
          <cell r="F498">
            <v>0</v>
          </cell>
          <cell r="I498">
            <v>9340000</v>
          </cell>
          <cell r="J498">
            <v>0</v>
          </cell>
          <cell r="L498">
            <v>9340000</v>
          </cell>
        </row>
        <row r="499">
          <cell r="E499">
            <v>0</v>
          </cell>
          <cell r="F499">
            <v>0</v>
          </cell>
          <cell r="I499">
            <v>20600000</v>
          </cell>
          <cell r="J499">
            <v>0</v>
          </cell>
          <cell r="L499">
            <v>20600000</v>
          </cell>
        </row>
        <row r="500">
          <cell r="E500">
            <v>0</v>
          </cell>
          <cell r="F500">
            <v>0</v>
          </cell>
          <cell r="I500">
            <v>20600000</v>
          </cell>
          <cell r="J500">
            <v>0</v>
          </cell>
          <cell r="L500">
            <v>20600000</v>
          </cell>
        </row>
        <row r="501">
          <cell r="E501">
            <v>0</v>
          </cell>
          <cell r="F501">
            <v>0</v>
          </cell>
          <cell r="I501">
            <v>20600000</v>
          </cell>
          <cell r="J501">
            <v>0</v>
          </cell>
          <cell r="L501">
            <v>20600000</v>
          </cell>
        </row>
        <row r="502">
          <cell r="E502">
            <v>0</v>
          </cell>
          <cell r="F502">
            <v>0</v>
          </cell>
          <cell r="I502">
            <v>106714000</v>
          </cell>
          <cell r="J502">
            <v>0</v>
          </cell>
          <cell r="L502">
            <v>106714000</v>
          </cell>
        </row>
        <row r="503">
          <cell r="E503">
            <v>0</v>
          </cell>
          <cell r="F503">
            <v>0</v>
          </cell>
          <cell r="I503">
            <v>106714000</v>
          </cell>
          <cell r="J503">
            <v>0</v>
          </cell>
          <cell r="L503">
            <v>106714000</v>
          </cell>
        </row>
        <row r="504">
          <cell r="E504">
            <v>0</v>
          </cell>
          <cell r="F504">
            <v>0</v>
          </cell>
          <cell r="I504">
            <v>106714000</v>
          </cell>
          <cell r="J504">
            <v>0</v>
          </cell>
          <cell r="L504">
            <v>106714000</v>
          </cell>
        </row>
        <row r="505">
          <cell r="I505">
            <v>0</v>
          </cell>
          <cell r="L505">
            <v>0</v>
          </cell>
        </row>
        <row r="506">
          <cell r="E506">
            <v>0</v>
          </cell>
          <cell r="F506">
            <v>0</v>
          </cell>
          <cell r="I506">
            <v>189461220</v>
          </cell>
          <cell r="J506">
            <v>35479000</v>
          </cell>
          <cell r="L506">
            <v>224940220</v>
          </cell>
        </row>
        <row r="507">
          <cell r="E507">
            <v>0</v>
          </cell>
          <cell r="F507">
            <v>0</v>
          </cell>
          <cell r="I507">
            <v>189461220</v>
          </cell>
          <cell r="J507">
            <v>35479000</v>
          </cell>
          <cell r="L507">
            <v>224940220</v>
          </cell>
        </row>
        <row r="508">
          <cell r="E508">
            <v>0</v>
          </cell>
          <cell r="F508">
            <v>0</v>
          </cell>
          <cell r="I508">
            <v>89479450</v>
          </cell>
          <cell r="J508">
            <v>35479000</v>
          </cell>
          <cell r="L508">
            <v>124958450</v>
          </cell>
        </row>
        <row r="509">
          <cell r="E509">
            <v>0</v>
          </cell>
          <cell r="F509">
            <v>0</v>
          </cell>
          <cell r="J509">
            <v>35479000</v>
          </cell>
          <cell r="L509">
            <v>124958450</v>
          </cell>
        </row>
        <row r="510">
          <cell r="E510">
            <v>0</v>
          </cell>
          <cell r="F510">
            <v>0</v>
          </cell>
          <cell r="J510">
            <v>35479000</v>
          </cell>
          <cell r="L510">
            <v>124958450</v>
          </cell>
        </row>
        <row r="511">
          <cell r="E511">
            <v>0</v>
          </cell>
          <cell r="F511">
            <v>0</v>
          </cell>
          <cell r="J511">
            <v>9961000</v>
          </cell>
          <cell r="L511">
            <v>21573000</v>
          </cell>
        </row>
        <row r="512">
          <cell r="E512">
            <v>0</v>
          </cell>
          <cell r="F512">
            <v>0</v>
          </cell>
          <cell r="J512">
            <v>9961000</v>
          </cell>
          <cell r="L512">
            <v>21573000</v>
          </cell>
        </row>
        <row r="513">
          <cell r="E513">
            <v>0</v>
          </cell>
          <cell r="F513">
            <v>0</v>
          </cell>
          <cell r="I513">
            <v>4961600</v>
          </cell>
          <cell r="J513">
            <v>0</v>
          </cell>
          <cell r="L513">
            <v>4961600</v>
          </cell>
        </row>
        <row r="514">
          <cell r="E514">
            <v>0</v>
          </cell>
          <cell r="F514">
            <v>0</v>
          </cell>
          <cell r="I514">
            <v>2350400</v>
          </cell>
          <cell r="J514">
            <v>0</v>
          </cell>
          <cell r="L514">
            <v>2350400</v>
          </cell>
        </row>
        <row r="515">
          <cell r="E515">
            <v>0</v>
          </cell>
          <cell r="F515">
            <v>0</v>
          </cell>
          <cell r="I515">
            <v>1300000</v>
          </cell>
          <cell r="J515">
            <v>661000</v>
          </cell>
          <cell r="L515">
            <v>1961000</v>
          </cell>
        </row>
        <row r="516">
          <cell r="E516">
            <v>0</v>
          </cell>
          <cell r="F516">
            <v>0</v>
          </cell>
          <cell r="I516">
            <v>0</v>
          </cell>
          <cell r="J516">
            <v>7500000</v>
          </cell>
          <cell r="L516">
            <v>7500000</v>
          </cell>
        </row>
        <row r="517">
          <cell r="E517">
            <v>0</v>
          </cell>
          <cell r="F517">
            <v>0</v>
          </cell>
          <cell r="I517">
            <v>3000000</v>
          </cell>
          <cell r="J517">
            <v>1800000</v>
          </cell>
          <cell r="L517">
            <v>4800000</v>
          </cell>
        </row>
        <row r="518">
          <cell r="E518">
            <v>0</v>
          </cell>
          <cell r="F518">
            <v>0</v>
          </cell>
          <cell r="I518">
            <v>0</v>
          </cell>
          <cell r="J518">
            <v>9600000</v>
          </cell>
          <cell r="L518">
            <v>9600000</v>
          </cell>
        </row>
        <row r="519">
          <cell r="E519">
            <v>0</v>
          </cell>
          <cell r="F519">
            <v>0</v>
          </cell>
          <cell r="I519">
            <v>0</v>
          </cell>
          <cell r="J519">
            <v>9600000</v>
          </cell>
          <cell r="L519">
            <v>9600000</v>
          </cell>
        </row>
        <row r="520">
          <cell r="E520">
            <v>0</v>
          </cell>
          <cell r="F520">
            <v>0</v>
          </cell>
          <cell r="I520">
            <v>0</v>
          </cell>
          <cell r="J520">
            <v>9600000</v>
          </cell>
          <cell r="L520">
            <v>9600000</v>
          </cell>
        </row>
        <row r="521">
          <cell r="E521">
            <v>0</v>
          </cell>
          <cell r="F521">
            <v>0</v>
          </cell>
          <cell r="J521">
            <v>15918000</v>
          </cell>
          <cell r="L521">
            <v>93785450</v>
          </cell>
        </row>
        <row r="522">
          <cell r="E522">
            <v>0</v>
          </cell>
          <cell r="F522">
            <v>0</v>
          </cell>
          <cell r="J522">
            <v>15918000</v>
          </cell>
          <cell r="L522">
            <v>93785450</v>
          </cell>
        </row>
        <row r="523">
          <cell r="E523">
            <v>0</v>
          </cell>
          <cell r="F523">
            <v>0</v>
          </cell>
          <cell r="I523">
            <v>77867450</v>
          </cell>
          <cell r="J523">
            <v>5118000</v>
          </cell>
          <cell r="L523">
            <v>82985450</v>
          </cell>
        </row>
        <row r="524">
          <cell r="E524">
            <v>0</v>
          </cell>
          <cell r="F524">
            <v>0</v>
          </cell>
          <cell r="I524">
            <v>0</v>
          </cell>
          <cell r="J524">
            <v>10800000</v>
          </cell>
          <cell r="L524">
            <v>10800000</v>
          </cell>
        </row>
        <row r="525">
          <cell r="I525">
            <v>0</v>
          </cell>
          <cell r="L525">
            <v>0</v>
          </cell>
        </row>
        <row r="526">
          <cell r="E526">
            <v>0</v>
          </cell>
          <cell r="F526">
            <v>0</v>
          </cell>
          <cell r="I526">
            <v>99981770</v>
          </cell>
          <cell r="J526">
            <v>0</v>
          </cell>
          <cell r="L526">
            <v>99981770</v>
          </cell>
        </row>
        <row r="527">
          <cell r="E527">
            <v>0</v>
          </cell>
          <cell r="F527">
            <v>0</v>
          </cell>
          <cell r="I527">
            <v>99981770</v>
          </cell>
          <cell r="J527">
            <v>0</v>
          </cell>
          <cell r="L527">
            <v>99981770</v>
          </cell>
        </row>
        <row r="528">
          <cell r="E528">
            <v>0</v>
          </cell>
          <cell r="F528">
            <v>0</v>
          </cell>
          <cell r="I528">
            <v>99981770</v>
          </cell>
          <cell r="J528">
            <v>0</v>
          </cell>
          <cell r="L528">
            <v>99981770</v>
          </cell>
        </row>
        <row r="529">
          <cell r="E529">
            <v>0</v>
          </cell>
          <cell r="F529">
            <v>0</v>
          </cell>
          <cell r="I529">
            <v>13294000</v>
          </cell>
          <cell r="J529">
            <v>0</v>
          </cell>
          <cell r="L529">
            <v>13294000</v>
          </cell>
        </row>
        <row r="530">
          <cell r="E530">
            <v>0</v>
          </cell>
          <cell r="F530">
            <v>0</v>
          </cell>
          <cell r="I530">
            <v>13294000</v>
          </cell>
          <cell r="J530">
            <v>0</v>
          </cell>
          <cell r="L530">
            <v>13294000</v>
          </cell>
        </row>
        <row r="531">
          <cell r="E531">
            <v>0</v>
          </cell>
          <cell r="F531">
            <v>0</v>
          </cell>
          <cell r="I531">
            <v>3059000</v>
          </cell>
          <cell r="J531">
            <v>0</v>
          </cell>
          <cell r="L531">
            <v>3059000</v>
          </cell>
        </row>
        <row r="532">
          <cell r="E532">
            <v>0</v>
          </cell>
          <cell r="F532">
            <v>0</v>
          </cell>
          <cell r="I532">
            <v>10235000</v>
          </cell>
          <cell r="J532">
            <v>0</v>
          </cell>
          <cell r="L532">
            <v>10235000</v>
          </cell>
        </row>
        <row r="533">
          <cell r="E533">
            <v>0</v>
          </cell>
          <cell r="F533">
            <v>0</v>
          </cell>
          <cell r="I533">
            <v>17918000</v>
          </cell>
          <cell r="J533">
            <v>0</v>
          </cell>
          <cell r="L533">
            <v>17918000</v>
          </cell>
        </row>
        <row r="534">
          <cell r="E534">
            <v>0</v>
          </cell>
          <cell r="F534">
            <v>0</v>
          </cell>
          <cell r="I534">
            <v>17918000</v>
          </cell>
          <cell r="J534">
            <v>0</v>
          </cell>
          <cell r="L534">
            <v>17918000</v>
          </cell>
        </row>
        <row r="535">
          <cell r="E535">
            <v>0</v>
          </cell>
          <cell r="F535">
            <v>0</v>
          </cell>
          <cell r="I535">
            <v>17918000</v>
          </cell>
          <cell r="J535">
            <v>0</v>
          </cell>
          <cell r="L535">
            <v>17918000</v>
          </cell>
        </row>
        <row r="536">
          <cell r="E536">
            <v>0</v>
          </cell>
          <cell r="F536">
            <v>0</v>
          </cell>
          <cell r="I536">
            <v>68769770</v>
          </cell>
          <cell r="J536">
            <v>0</v>
          </cell>
          <cell r="L536">
            <v>68769770</v>
          </cell>
        </row>
        <row r="537">
          <cell r="E537">
            <v>0</v>
          </cell>
          <cell r="F537">
            <v>0</v>
          </cell>
          <cell r="I537">
            <v>68769770</v>
          </cell>
          <cell r="J537">
            <v>0</v>
          </cell>
          <cell r="L537">
            <v>68769770</v>
          </cell>
        </row>
        <row r="538">
          <cell r="E538">
            <v>0</v>
          </cell>
          <cell r="F538">
            <v>0</v>
          </cell>
          <cell r="I538">
            <v>68769770</v>
          </cell>
          <cell r="J538">
            <v>0</v>
          </cell>
          <cell r="L538">
            <v>68769770</v>
          </cell>
        </row>
        <row r="539">
          <cell r="I539">
            <v>0</v>
          </cell>
          <cell r="L539">
            <v>0</v>
          </cell>
        </row>
        <row r="540">
          <cell r="E540">
            <v>0</v>
          </cell>
          <cell r="F540">
            <v>0</v>
          </cell>
          <cell r="I540">
            <v>5248000</v>
          </cell>
          <cell r="J540">
            <v>41752000</v>
          </cell>
          <cell r="L540">
            <v>47000000</v>
          </cell>
        </row>
        <row r="541">
          <cell r="E541">
            <v>0</v>
          </cell>
          <cell r="F541">
            <v>0</v>
          </cell>
          <cell r="I541">
            <v>5248000</v>
          </cell>
          <cell r="J541">
            <v>41752000</v>
          </cell>
          <cell r="L541">
            <v>47000000</v>
          </cell>
        </row>
        <row r="542">
          <cell r="E542">
            <v>0</v>
          </cell>
          <cell r="F542">
            <v>0</v>
          </cell>
          <cell r="I542">
            <v>5248000</v>
          </cell>
          <cell r="J542">
            <v>0</v>
          </cell>
          <cell r="L542">
            <v>5248000</v>
          </cell>
        </row>
        <row r="543">
          <cell r="E543">
            <v>0</v>
          </cell>
          <cell r="F543">
            <v>0</v>
          </cell>
          <cell r="I543">
            <v>5248000</v>
          </cell>
          <cell r="J543">
            <v>0</v>
          </cell>
          <cell r="L543">
            <v>5248000</v>
          </cell>
        </row>
        <row r="544">
          <cell r="E544">
            <v>0</v>
          </cell>
          <cell r="F544">
            <v>0</v>
          </cell>
          <cell r="I544">
            <v>5248000</v>
          </cell>
          <cell r="J544">
            <v>0</v>
          </cell>
          <cell r="L544">
            <v>5248000</v>
          </cell>
        </row>
        <row r="545">
          <cell r="E545">
            <v>0</v>
          </cell>
          <cell r="F545">
            <v>0</v>
          </cell>
          <cell r="I545">
            <v>5248000</v>
          </cell>
          <cell r="J545">
            <v>0</v>
          </cell>
          <cell r="L545">
            <v>5248000</v>
          </cell>
        </row>
        <row r="546">
          <cell r="E546">
            <v>0</v>
          </cell>
          <cell r="F546">
            <v>0</v>
          </cell>
          <cell r="I546">
            <v>5248000</v>
          </cell>
          <cell r="J546">
            <v>0</v>
          </cell>
          <cell r="L546">
            <v>5248000</v>
          </cell>
        </row>
        <row r="547">
          <cell r="E547">
            <v>0</v>
          </cell>
          <cell r="F547">
            <v>0</v>
          </cell>
          <cell r="I547">
            <v>3248000</v>
          </cell>
          <cell r="J547">
            <v>0</v>
          </cell>
          <cell r="L547">
            <v>3248000</v>
          </cell>
        </row>
        <row r="548">
          <cell r="E548">
            <v>0</v>
          </cell>
          <cell r="F548">
            <v>0</v>
          </cell>
          <cell r="I548">
            <v>2000000</v>
          </cell>
          <cell r="J548">
            <v>0</v>
          </cell>
          <cell r="L548">
            <v>2000000</v>
          </cell>
        </row>
        <row r="549">
          <cell r="E549">
            <v>0</v>
          </cell>
          <cell r="F549">
            <v>0</v>
          </cell>
          <cell r="I549">
            <v>0</v>
          </cell>
          <cell r="J549">
            <v>0</v>
          </cell>
          <cell r="L549">
            <v>0</v>
          </cell>
        </row>
        <row r="550">
          <cell r="E550">
            <v>0</v>
          </cell>
          <cell r="F550">
            <v>0</v>
          </cell>
          <cell r="I550">
            <v>0</v>
          </cell>
          <cell r="J550">
            <v>0</v>
          </cell>
          <cell r="L550">
            <v>0</v>
          </cell>
        </row>
        <row r="551">
          <cell r="E551">
            <v>0</v>
          </cell>
          <cell r="F551">
            <v>0</v>
          </cell>
          <cell r="I551">
            <v>0</v>
          </cell>
          <cell r="J551">
            <v>0</v>
          </cell>
          <cell r="L551">
            <v>0</v>
          </cell>
        </row>
        <row r="552">
          <cell r="I552">
            <v>0</v>
          </cell>
          <cell r="L552">
            <v>0</v>
          </cell>
        </row>
        <row r="553">
          <cell r="E553">
            <v>0</v>
          </cell>
          <cell r="F553">
            <v>0</v>
          </cell>
          <cell r="I553">
            <v>0</v>
          </cell>
          <cell r="J553">
            <v>41752000</v>
          </cell>
          <cell r="L553">
            <v>41752000</v>
          </cell>
        </row>
        <row r="554">
          <cell r="E554">
            <v>0</v>
          </cell>
          <cell r="F554">
            <v>0</v>
          </cell>
          <cell r="I554">
            <v>0</v>
          </cell>
          <cell r="J554">
            <v>41752000</v>
          </cell>
          <cell r="L554">
            <v>41752000</v>
          </cell>
        </row>
        <row r="555">
          <cell r="E555">
            <v>0</v>
          </cell>
          <cell r="F555">
            <v>0</v>
          </cell>
          <cell r="I555">
            <v>0</v>
          </cell>
          <cell r="J555">
            <v>37752000</v>
          </cell>
          <cell r="L555">
            <v>37752000</v>
          </cell>
        </row>
        <row r="556">
          <cell r="E556">
            <v>0</v>
          </cell>
          <cell r="F556">
            <v>0</v>
          </cell>
          <cell r="I556">
            <v>0</v>
          </cell>
          <cell r="J556">
            <v>12802000</v>
          </cell>
          <cell r="L556">
            <v>12802000</v>
          </cell>
        </row>
        <row r="557">
          <cell r="E557">
            <v>0</v>
          </cell>
          <cell r="F557">
            <v>0</v>
          </cell>
          <cell r="I557">
            <v>0</v>
          </cell>
          <cell r="J557">
            <v>12802000</v>
          </cell>
          <cell r="L557">
            <v>12802000</v>
          </cell>
        </row>
        <row r="558">
          <cell r="E558">
            <v>0</v>
          </cell>
          <cell r="F558">
            <v>0</v>
          </cell>
          <cell r="I558">
            <v>0</v>
          </cell>
          <cell r="J558">
            <v>5441600</v>
          </cell>
          <cell r="L558">
            <v>5441600</v>
          </cell>
        </row>
        <row r="559">
          <cell r="E559">
            <v>0</v>
          </cell>
          <cell r="F559">
            <v>0</v>
          </cell>
          <cell r="I559">
            <v>0</v>
          </cell>
          <cell r="J559">
            <v>7360400</v>
          </cell>
          <cell r="L559">
            <v>7360400</v>
          </cell>
        </row>
        <row r="560">
          <cell r="E560">
            <v>0</v>
          </cell>
          <cell r="F560">
            <v>0</v>
          </cell>
          <cell r="I560">
            <v>0</v>
          </cell>
          <cell r="J560">
            <v>0</v>
          </cell>
          <cell r="L560">
            <v>0</v>
          </cell>
        </row>
        <row r="561">
          <cell r="E561">
            <v>0</v>
          </cell>
          <cell r="F561">
            <v>0</v>
          </cell>
          <cell r="I561">
            <v>0</v>
          </cell>
          <cell r="J561">
            <v>14150000</v>
          </cell>
          <cell r="L561">
            <v>14150000</v>
          </cell>
        </row>
        <row r="562">
          <cell r="E562">
            <v>0</v>
          </cell>
          <cell r="F562">
            <v>0</v>
          </cell>
          <cell r="I562">
            <v>0</v>
          </cell>
          <cell r="J562">
            <v>14150000</v>
          </cell>
          <cell r="L562">
            <v>14150000</v>
          </cell>
        </row>
        <row r="563">
          <cell r="F563">
            <v>0</v>
          </cell>
          <cell r="J563">
            <v>14150000</v>
          </cell>
          <cell r="L563">
            <v>14150000</v>
          </cell>
        </row>
        <row r="564">
          <cell r="E564">
            <v>0</v>
          </cell>
          <cell r="F564">
            <v>0</v>
          </cell>
          <cell r="I564">
            <v>0</v>
          </cell>
          <cell r="J564">
            <v>10800000</v>
          </cell>
          <cell r="L564">
            <v>10800000</v>
          </cell>
        </row>
        <row r="565">
          <cell r="J565">
            <v>10800000</v>
          </cell>
          <cell r="L565">
            <v>10800000</v>
          </cell>
        </row>
        <row r="566">
          <cell r="E566">
            <v>0</v>
          </cell>
          <cell r="F566">
            <v>0</v>
          </cell>
          <cell r="I566">
            <v>0</v>
          </cell>
          <cell r="J566">
            <v>4000000</v>
          </cell>
          <cell r="L566">
            <v>4000000</v>
          </cell>
        </row>
        <row r="567">
          <cell r="F567">
            <v>0</v>
          </cell>
          <cell r="J567">
            <v>4000000</v>
          </cell>
          <cell r="L567">
            <v>4000000</v>
          </cell>
        </row>
        <row r="569">
          <cell r="E569">
            <v>12308524637</v>
          </cell>
          <cell r="F569">
            <v>923569580</v>
          </cell>
          <cell r="I569">
            <v>3193985774</v>
          </cell>
          <cell r="J569">
            <v>611900000</v>
          </cell>
          <cell r="L569">
            <v>17037979991</v>
          </cell>
        </row>
        <row r="570">
          <cell r="E570">
            <v>12308524637</v>
          </cell>
          <cell r="F570">
            <v>923569580</v>
          </cell>
          <cell r="I570">
            <v>3193985774</v>
          </cell>
          <cell r="J570">
            <v>611900000</v>
          </cell>
          <cell r="L570">
            <v>17037979991</v>
          </cell>
        </row>
        <row r="571">
          <cell r="E571">
            <v>0</v>
          </cell>
          <cell r="F571">
            <v>0</v>
          </cell>
          <cell r="I571">
            <v>219000200</v>
          </cell>
          <cell r="J571">
            <v>0</v>
          </cell>
          <cell r="L571">
            <v>219000200</v>
          </cell>
        </row>
        <row r="572">
          <cell r="E572">
            <v>0</v>
          </cell>
          <cell r="F572">
            <v>0</v>
          </cell>
          <cell r="I572">
            <v>105366000</v>
          </cell>
          <cell r="J572">
            <v>0</v>
          </cell>
          <cell r="L572">
            <v>105366000</v>
          </cell>
        </row>
        <row r="573">
          <cell r="E573">
            <v>0</v>
          </cell>
          <cell r="F573">
            <v>0</v>
          </cell>
          <cell r="I573">
            <v>105366000</v>
          </cell>
          <cell r="J573">
            <v>0</v>
          </cell>
          <cell r="L573">
            <v>105366000</v>
          </cell>
        </row>
        <row r="574">
          <cell r="E574">
            <v>0</v>
          </cell>
          <cell r="F574">
            <v>0</v>
          </cell>
          <cell r="I574">
            <v>105366000</v>
          </cell>
          <cell r="J574">
            <v>0</v>
          </cell>
          <cell r="L574">
            <v>105366000</v>
          </cell>
        </row>
        <row r="575">
          <cell r="E575">
            <v>0</v>
          </cell>
          <cell r="F575">
            <v>0</v>
          </cell>
          <cell r="I575">
            <v>33424000</v>
          </cell>
          <cell r="J575">
            <v>0</v>
          </cell>
          <cell r="L575">
            <v>33424000</v>
          </cell>
        </row>
        <row r="576">
          <cell r="E576">
            <v>0</v>
          </cell>
          <cell r="F576">
            <v>0</v>
          </cell>
          <cell r="I576">
            <v>33424000</v>
          </cell>
          <cell r="J576">
            <v>0</v>
          </cell>
          <cell r="L576">
            <v>33424000</v>
          </cell>
        </row>
        <row r="577">
          <cell r="E577">
            <v>0</v>
          </cell>
          <cell r="F577">
            <v>0</v>
          </cell>
          <cell r="I577">
            <v>6354000</v>
          </cell>
          <cell r="J577">
            <v>0</v>
          </cell>
          <cell r="L577">
            <v>6354000</v>
          </cell>
        </row>
        <row r="578">
          <cell r="E578">
            <v>0</v>
          </cell>
          <cell r="F578">
            <v>0</v>
          </cell>
          <cell r="I578">
            <v>11350000</v>
          </cell>
          <cell r="J578">
            <v>0</v>
          </cell>
          <cell r="L578">
            <v>11350000</v>
          </cell>
        </row>
        <row r="579">
          <cell r="E579">
            <v>0</v>
          </cell>
          <cell r="F579">
            <v>0</v>
          </cell>
          <cell r="I579">
            <v>920000</v>
          </cell>
          <cell r="J579">
            <v>0</v>
          </cell>
          <cell r="L579">
            <v>920000</v>
          </cell>
        </row>
        <row r="580">
          <cell r="E580">
            <v>0</v>
          </cell>
          <cell r="F580">
            <v>0</v>
          </cell>
          <cell r="I580">
            <v>10000000</v>
          </cell>
          <cell r="J580">
            <v>0</v>
          </cell>
          <cell r="L580">
            <v>10000000</v>
          </cell>
        </row>
        <row r="581">
          <cell r="E581">
            <v>0</v>
          </cell>
          <cell r="F581">
            <v>0</v>
          </cell>
          <cell r="I581">
            <v>4800000</v>
          </cell>
          <cell r="J581">
            <v>0</v>
          </cell>
          <cell r="L581">
            <v>4800000</v>
          </cell>
        </row>
        <row r="582">
          <cell r="E582">
            <v>0</v>
          </cell>
          <cell r="F582">
            <v>0</v>
          </cell>
          <cell r="I582">
            <v>37804000</v>
          </cell>
          <cell r="J582">
            <v>0</v>
          </cell>
          <cell r="L582">
            <v>37804000</v>
          </cell>
        </row>
        <row r="583">
          <cell r="E583">
            <v>0</v>
          </cell>
          <cell r="F583">
            <v>0</v>
          </cell>
          <cell r="I583">
            <v>37804000</v>
          </cell>
          <cell r="J583">
            <v>0</v>
          </cell>
          <cell r="L583">
            <v>37804000</v>
          </cell>
        </row>
        <row r="584">
          <cell r="E584">
            <v>0</v>
          </cell>
          <cell r="F584">
            <v>0</v>
          </cell>
          <cell r="I584">
            <v>24350000</v>
          </cell>
          <cell r="J584">
            <v>0</v>
          </cell>
          <cell r="L584">
            <v>24350000</v>
          </cell>
        </row>
        <row r="585">
          <cell r="E585">
            <v>0</v>
          </cell>
          <cell r="F585">
            <v>0</v>
          </cell>
          <cell r="I585">
            <v>13454000</v>
          </cell>
          <cell r="J585">
            <v>0</v>
          </cell>
          <cell r="L585">
            <v>13454000</v>
          </cell>
        </row>
        <row r="586">
          <cell r="E586">
            <v>0</v>
          </cell>
          <cell r="F586">
            <v>0</v>
          </cell>
          <cell r="I586">
            <v>34138000</v>
          </cell>
          <cell r="J586">
            <v>0</v>
          </cell>
          <cell r="L586">
            <v>34138000</v>
          </cell>
        </row>
        <row r="587">
          <cell r="E587">
            <v>0</v>
          </cell>
          <cell r="F587">
            <v>0</v>
          </cell>
          <cell r="I587">
            <v>34138000</v>
          </cell>
          <cell r="J587">
            <v>0</v>
          </cell>
          <cell r="L587">
            <v>34138000</v>
          </cell>
        </row>
        <row r="588">
          <cell r="E588">
            <v>0</v>
          </cell>
          <cell r="F588">
            <v>0</v>
          </cell>
          <cell r="I588">
            <v>34138000</v>
          </cell>
          <cell r="J588">
            <v>0</v>
          </cell>
          <cell r="L588">
            <v>34138000</v>
          </cell>
        </row>
        <row r="589">
          <cell r="I589">
            <v>0</v>
          </cell>
          <cell r="L589">
            <v>0</v>
          </cell>
        </row>
        <row r="590">
          <cell r="E590">
            <v>0</v>
          </cell>
          <cell r="F590">
            <v>0</v>
          </cell>
          <cell r="I590">
            <v>113634200</v>
          </cell>
          <cell r="J590">
            <v>0</v>
          </cell>
          <cell r="L590">
            <v>113634200</v>
          </cell>
        </row>
        <row r="591">
          <cell r="E591">
            <v>0</v>
          </cell>
          <cell r="F591">
            <v>0</v>
          </cell>
          <cell r="I591">
            <v>113634200</v>
          </cell>
          <cell r="J591">
            <v>0</v>
          </cell>
          <cell r="L591">
            <v>113634200</v>
          </cell>
        </row>
        <row r="592">
          <cell r="E592">
            <v>0</v>
          </cell>
          <cell r="F592">
            <v>0</v>
          </cell>
          <cell r="I592">
            <v>113634200</v>
          </cell>
          <cell r="J592">
            <v>0</v>
          </cell>
          <cell r="L592">
            <v>113634200</v>
          </cell>
        </row>
        <row r="593">
          <cell r="E593">
            <v>0</v>
          </cell>
          <cell r="F593">
            <v>0</v>
          </cell>
          <cell r="I593">
            <v>26370200</v>
          </cell>
          <cell r="J593">
            <v>0</v>
          </cell>
          <cell r="L593">
            <v>26370200</v>
          </cell>
        </row>
        <row r="594">
          <cell r="E594">
            <v>0</v>
          </cell>
          <cell r="F594">
            <v>0</v>
          </cell>
          <cell r="I594">
            <v>26370200</v>
          </cell>
          <cell r="J594">
            <v>0</v>
          </cell>
          <cell r="L594">
            <v>26370200</v>
          </cell>
        </row>
        <row r="595">
          <cell r="E595">
            <v>0</v>
          </cell>
          <cell r="F595">
            <v>0</v>
          </cell>
          <cell r="I595">
            <v>8212200</v>
          </cell>
          <cell r="J595">
            <v>0</v>
          </cell>
          <cell r="L595">
            <v>8212200</v>
          </cell>
        </row>
        <row r="596">
          <cell r="E596">
            <v>0</v>
          </cell>
          <cell r="F596">
            <v>0</v>
          </cell>
          <cell r="I596">
            <v>18158000</v>
          </cell>
          <cell r="J596">
            <v>0</v>
          </cell>
          <cell r="L596">
            <v>18158000</v>
          </cell>
        </row>
        <row r="597">
          <cell r="E597">
            <v>0</v>
          </cell>
          <cell r="F597">
            <v>0</v>
          </cell>
          <cell r="I597">
            <v>87264000</v>
          </cell>
          <cell r="J597">
            <v>0</v>
          </cell>
          <cell r="L597">
            <v>87264000</v>
          </cell>
        </row>
        <row r="598">
          <cell r="E598">
            <v>0</v>
          </cell>
          <cell r="F598">
            <v>0</v>
          </cell>
          <cell r="I598">
            <v>87264000</v>
          </cell>
          <cell r="J598">
            <v>0</v>
          </cell>
          <cell r="L598">
            <v>87264000</v>
          </cell>
        </row>
        <row r="599">
          <cell r="E599">
            <v>0</v>
          </cell>
          <cell r="F599">
            <v>0</v>
          </cell>
          <cell r="I599">
            <v>18000000</v>
          </cell>
          <cell r="J599">
            <v>0</v>
          </cell>
          <cell r="L599">
            <v>18000000</v>
          </cell>
        </row>
        <row r="600">
          <cell r="E600">
            <v>0</v>
          </cell>
          <cell r="F600">
            <v>0</v>
          </cell>
          <cell r="I600">
            <v>50400000</v>
          </cell>
          <cell r="J600">
            <v>0</v>
          </cell>
          <cell r="L600">
            <v>50400000</v>
          </cell>
        </row>
        <row r="601">
          <cell r="E601">
            <v>0</v>
          </cell>
          <cell r="F601">
            <v>0</v>
          </cell>
          <cell r="I601">
            <v>18864000</v>
          </cell>
          <cell r="J601">
            <v>0</v>
          </cell>
          <cell r="L601">
            <v>18864000</v>
          </cell>
        </row>
        <row r="602">
          <cell r="I602">
            <v>0</v>
          </cell>
          <cell r="L602">
            <v>0</v>
          </cell>
        </row>
        <row r="603">
          <cell r="E603">
            <v>12308524637</v>
          </cell>
          <cell r="F603">
            <v>0</v>
          </cell>
          <cell r="I603">
            <v>438154000</v>
          </cell>
          <cell r="J603">
            <v>0</v>
          </cell>
          <cell r="L603">
            <v>12746678637</v>
          </cell>
        </row>
        <row r="604">
          <cell r="E604">
            <v>12308524637</v>
          </cell>
          <cell r="F604">
            <v>0</v>
          </cell>
          <cell r="I604">
            <v>303240000</v>
          </cell>
          <cell r="J604">
            <v>0</v>
          </cell>
          <cell r="L604">
            <v>12611764637</v>
          </cell>
        </row>
        <row r="605">
          <cell r="E605">
            <v>12308524637</v>
          </cell>
          <cell r="F605">
            <v>0</v>
          </cell>
          <cell r="I605">
            <v>303240000</v>
          </cell>
          <cell r="J605">
            <v>0</v>
          </cell>
          <cell r="L605">
            <v>12611764637</v>
          </cell>
        </row>
        <row r="606">
          <cell r="E606">
            <v>12308524637</v>
          </cell>
          <cell r="F606">
            <v>0</v>
          </cell>
          <cell r="I606">
            <v>303240000</v>
          </cell>
          <cell r="J606">
            <v>0</v>
          </cell>
          <cell r="L606">
            <v>12611764637</v>
          </cell>
        </row>
        <row r="607">
          <cell r="E607">
            <v>7563980437</v>
          </cell>
          <cell r="F607">
            <v>0</v>
          </cell>
          <cell r="I607">
            <v>0</v>
          </cell>
          <cell r="J607">
            <v>0</v>
          </cell>
          <cell r="L607">
            <v>7563980437</v>
          </cell>
        </row>
        <row r="608">
          <cell r="F608">
            <v>0</v>
          </cell>
          <cell r="I608">
            <v>0</v>
          </cell>
          <cell r="J608">
            <v>0</v>
          </cell>
          <cell r="L608">
            <v>6014469080</v>
          </cell>
        </row>
        <row r="609">
          <cell r="F609">
            <v>0</v>
          </cell>
          <cell r="I609">
            <v>0</v>
          </cell>
          <cell r="J609">
            <v>0</v>
          </cell>
        </row>
        <row r="610">
          <cell r="F610">
            <v>0</v>
          </cell>
          <cell r="I610">
            <v>0</v>
          </cell>
          <cell r="J610">
            <v>0</v>
          </cell>
        </row>
        <row r="611">
          <cell r="F611">
            <v>0</v>
          </cell>
          <cell r="I611">
            <v>0</v>
          </cell>
          <cell r="J611">
            <v>0</v>
          </cell>
        </row>
        <row r="612">
          <cell r="F612">
            <v>0</v>
          </cell>
          <cell r="I612">
            <v>0</v>
          </cell>
          <cell r="J612">
            <v>0</v>
          </cell>
        </row>
        <row r="613">
          <cell r="F613">
            <v>0</v>
          </cell>
          <cell r="I613">
            <v>0</v>
          </cell>
          <cell r="J613">
            <v>0</v>
          </cell>
        </row>
        <row r="614">
          <cell r="F614">
            <v>0</v>
          </cell>
          <cell r="I614">
            <v>0</v>
          </cell>
          <cell r="J614">
            <v>0</v>
          </cell>
        </row>
        <row r="615">
          <cell r="F615">
            <v>0</v>
          </cell>
          <cell r="I615">
            <v>0</v>
          </cell>
          <cell r="J615">
            <v>0</v>
          </cell>
        </row>
        <row r="616">
          <cell r="F616">
            <v>0</v>
          </cell>
          <cell r="I616">
            <v>0</v>
          </cell>
          <cell r="J616">
            <v>0</v>
          </cell>
        </row>
        <row r="617">
          <cell r="F617">
            <v>0</v>
          </cell>
          <cell r="I617">
            <v>0</v>
          </cell>
          <cell r="J617">
            <v>0</v>
          </cell>
        </row>
        <row r="618">
          <cell r="F618">
            <v>0</v>
          </cell>
          <cell r="I618">
            <v>0</v>
          </cell>
          <cell r="J618">
            <v>0</v>
          </cell>
        </row>
        <row r="619">
          <cell r="F619">
            <v>0</v>
          </cell>
          <cell r="I619">
            <v>0</v>
          </cell>
          <cell r="J619">
            <v>0</v>
          </cell>
        </row>
        <row r="620">
          <cell r="F620">
            <v>0</v>
          </cell>
          <cell r="I620">
            <v>0</v>
          </cell>
          <cell r="J620">
            <v>0</v>
          </cell>
        </row>
        <row r="621">
          <cell r="F621">
            <v>0</v>
          </cell>
          <cell r="I621">
            <v>0</v>
          </cell>
          <cell r="J621">
            <v>0</v>
          </cell>
        </row>
        <row r="622">
          <cell r="F622">
            <v>0</v>
          </cell>
          <cell r="I622">
            <v>0</v>
          </cell>
          <cell r="J622">
            <v>0</v>
          </cell>
        </row>
        <row r="623">
          <cell r="F623">
            <v>0</v>
          </cell>
          <cell r="I623">
            <v>0</v>
          </cell>
          <cell r="J623">
            <v>0</v>
          </cell>
        </row>
        <row r="624">
          <cell r="E624">
            <v>4744544200</v>
          </cell>
          <cell r="F624">
            <v>0</v>
          </cell>
          <cell r="I624">
            <v>303240000</v>
          </cell>
          <cell r="J624">
            <v>0</v>
          </cell>
          <cell r="L624">
            <v>5047784200</v>
          </cell>
        </row>
        <row r="625">
          <cell r="E625">
            <v>4744544200</v>
          </cell>
          <cell r="F625">
            <v>0</v>
          </cell>
          <cell r="I625">
            <v>0</v>
          </cell>
          <cell r="J625">
            <v>0</v>
          </cell>
          <cell r="L625">
            <v>4744544200</v>
          </cell>
        </row>
        <row r="626">
          <cell r="E626">
            <v>4744544200</v>
          </cell>
          <cell r="F626">
            <v>0</v>
          </cell>
          <cell r="I626">
            <v>0</v>
          </cell>
          <cell r="J626">
            <v>0</v>
          </cell>
          <cell r="L626">
            <v>4744544200</v>
          </cell>
        </row>
        <row r="627">
          <cell r="E627">
            <v>0</v>
          </cell>
          <cell r="F627">
            <v>0</v>
          </cell>
          <cell r="I627">
            <v>303240000</v>
          </cell>
          <cell r="J627">
            <v>0</v>
          </cell>
          <cell r="L627">
            <v>303240000</v>
          </cell>
        </row>
        <row r="628">
          <cell r="E628">
            <v>0</v>
          </cell>
          <cell r="F628">
            <v>0</v>
          </cell>
          <cell r="I628">
            <v>303240000</v>
          </cell>
          <cell r="J628">
            <v>0</v>
          </cell>
          <cell r="L628">
            <v>303240000</v>
          </cell>
        </row>
        <row r="629">
          <cell r="I629">
            <v>0</v>
          </cell>
          <cell r="L629">
            <v>0</v>
          </cell>
        </row>
        <row r="630">
          <cell r="E630">
            <v>0</v>
          </cell>
          <cell r="F630">
            <v>0</v>
          </cell>
          <cell r="I630">
            <v>60000000</v>
          </cell>
          <cell r="J630">
            <v>0</v>
          </cell>
          <cell r="L630">
            <v>60000000</v>
          </cell>
        </row>
        <row r="631">
          <cell r="E631">
            <v>0</v>
          </cell>
          <cell r="F631">
            <v>0</v>
          </cell>
          <cell r="I631">
            <v>60000000</v>
          </cell>
          <cell r="J631">
            <v>0</v>
          </cell>
          <cell r="L631">
            <v>60000000</v>
          </cell>
        </row>
        <row r="632">
          <cell r="E632">
            <v>0</v>
          </cell>
          <cell r="F632">
            <v>0</v>
          </cell>
          <cell r="I632">
            <v>60000000</v>
          </cell>
          <cell r="J632">
            <v>0</v>
          </cell>
          <cell r="L632">
            <v>60000000</v>
          </cell>
        </row>
        <row r="633">
          <cell r="E633">
            <v>0</v>
          </cell>
          <cell r="F633">
            <v>0</v>
          </cell>
          <cell r="I633">
            <v>24000000</v>
          </cell>
          <cell r="J633">
            <v>0</v>
          </cell>
          <cell r="L633">
            <v>24000000</v>
          </cell>
        </row>
        <row r="634">
          <cell r="E634">
            <v>0</v>
          </cell>
          <cell r="F634">
            <v>0</v>
          </cell>
          <cell r="I634">
            <v>24000000</v>
          </cell>
          <cell r="J634">
            <v>0</v>
          </cell>
          <cell r="L634">
            <v>24000000</v>
          </cell>
        </row>
        <row r="635">
          <cell r="E635">
            <v>0</v>
          </cell>
          <cell r="F635">
            <v>0</v>
          </cell>
          <cell r="I635">
            <v>14145000</v>
          </cell>
          <cell r="J635">
            <v>0</v>
          </cell>
          <cell r="L635">
            <v>14145000</v>
          </cell>
        </row>
        <row r="636">
          <cell r="E636">
            <v>0</v>
          </cell>
          <cell r="F636">
            <v>0</v>
          </cell>
          <cell r="I636">
            <v>5355000</v>
          </cell>
          <cell r="J636">
            <v>0</v>
          </cell>
          <cell r="L636">
            <v>5355000</v>
          </cell>
        </row>
        <row r="637">
          <cell r="E637">
            <v>0</v>
          </cell>
          <cell r="F637">
            <v>0</v>
          </cell>
          <cell r="I637">
            <v>4500000</v>
          </cell>
          <cell r="J637">
            <v>0</v>
          </cell>
          <cell r="L637">
            <v>4500000</v>
          </cell>
        </row>
        <row r="638">
          <cell r="E638">
            <v>0</v>
          </cell>
          <cell r="F638">
            <v>0</v>
          </cell>
          <cell r="I638">
            <v>36000000</v>
          </cell>
          <cell r="J638">
            <v>0</v>
          </cell>
          <cell r="L638">
            <v>36000000</v>
          </cell>
        </row>
        <row r="639">
          <cell r="E639">
            <v>0</v>
          </cell>
          <cell r="F639">
            <v>0</v>
          </cell>
          <cell r="I639">
            <v>36000000</v>
          </cell>
          <cell r="J639">
            <v>0</v>
          </cell>
          <cell r="L639">
            <v>36000000</v>
          </cell>
        </row>
        <row r="640">
          <cell r="E640">
            <v>0</v>
          </cell>
          <cell r="F640">
            <v>0</v>
          </cell>
          <cell r="I640">
            <v>36000000</v>
          </cell>
          <cell r="J640">
            <v>0</v>
          </cell>
          <cell r="L640">
            <v>36000000</v>
          </cell>
        </row>
        <row r="641">
          <cell r="I641">
            <v>0</v>
          </cell>
          <cell r="L641">
            <v>0</v>
          </cell>
        </row>
        <row r="642">
          <cell r="E642">
            <v>0</v>
          </cell>
          <cell r="F642">
            <v>0</v>
          </cell>
          <cell r="I642">
            <v>34914000</v>
          </cell>
          <cell r="J642">
            <v>0</v>
          </cell>
          <cell r="L642">
            <v>34914000</v>
          </cell>
        </row>
        <row r="643">
          <cell r="E643">
            <v>0</v>
          </cell>
          <cell r="F643">
            <v>0</v>
          </cell>
          <cell r="I643">
            <v>34914000</v>
          </cell>
          <cell r="J643">
            <v>0</v>
          </cell>
          <cell r="L643">
            <v>34914000</v>
          </cell>
        </row>
        <row r="644">
          <cell r="E644">
            <v>0</v>
          </cell>
          <cell r="F644">
            <v>0</v>
          </cell>
          <cell r="I644">
            <v>34914000</v>
          </cell>
          <cell r="J644">
            <v>0</v>
          </cell>
          <cell r="L644">
            <v>34914000</v>
          </cell>
        </row>
        <row r="645">
          <cell r="E645">
            <v>0</v>
          </cell>
          <cell r="F645">
            <v>0</v>
          </cell>
          <cell r="I645">
            <v>17990000</v>
          </cell>
          <cell r="J645">
            <v>0</v>
          </cell>
          <cell r="L645">
            <v>17990000</v>
          </cell>
        </row>
        <row r="646">
          <cell r="E646">
            <v>0</v>
          </cell>
          <cell r="F646">
            <v>0</v>
          </cell>
          <cell r="I646">
            <v>17990000</v>
          </cell>
          <cell r="J646">
            <v>0</v>
          </cell>
          <cell r="L646">
            <v>17990000</v>
          </cell>
        </row>
        <row r="647">
          <cell r="E647">
            <v>0</v>
          </cell>
          <cell r="F647">
            <v>0</v>
          </cell>
          <cell r="I647">
            <v>8000000</v>
          </cell>
          <cell r="J647">
            <v>0</v>
          </cell>
          <cell r="L647">
            <v>8000000</v>
          </cell>
        </row>
        <row r="648">
          <cell r="E648">
            <v>0</v>
          </cell>
          <cell r="F648">
            <v>0</v>
          </cell>
          <cell r="I648">
            <v>7110000</v>
          </cell>
          <cell r="J648">
            <v>0</v>
          </cell>
          <cell r="L648">
            <v>7110000</v>
          </cell>
        </row>
        <row r="649">
          <cell r="E649">
            <v>0</v>
          </cell>
          <cell r="F649">
            <v>0</v>
          </cell>
          <cell r="I649">
            <v>2880000</v>
          </cell>
          <cell r="J649">
            <v>0</v>
          </cell>
          <cell r="L649">
            <v>2880000</v>
          </cell>
        </row>
        <row r="650">
          <cell r="E650">
            <v>0</v>
          </cell>
          <cell r="F650">
            <v>0</v>
          </cell>
          <cell r="I650">
            <v>16924000</v>
          </cell>
          <cell r="J650">
            <v>0</v>
          </cell>
          <cell r="L650">
            <v>16924000</v>
          </cell>
        </row>
        <row r="651">
          <cell r="E651">
            <v>0</v>
          </cell>
          <cell r="F651">
            <v>0</v>
          </cell>
          <cell r="I651">
            <v>16924000</v>
          </cell>
          <cell r="J651">
            <v>0</v>
          </cell>
          <cell r="L651">
            <v>16924000</v>
          </cell>
        </row>
        <row r="652">
          <cell r="E652">
            <v>0</v>
          </cell>
          <cell r="F652">
            <v>0</v>
          </cell>
          <cell r="I652">
            <v>16924000</v>
          </cell>
          <cell r="J652">
            <v>0</v>
          </cell>
          <cell r="L652">
            <v>16924000</v>
          </cell>
        </row>
        <row r="653">
          <cell r="I653">
            <v>0</v>
          </cell>
          <cell r="L653">
            <v>0</v>
          </cell>
        </row>
        <row r="654">
          <cell r="E654">
            <v>0</v>
          </cell>
          <cell r="F654">
            <v>0</v>
          </cell>
          <cell r="I654">
            <v>40000000</v>
          </cell>
          <cell r="J654">
            <v>0</v>
          </cell>
          <cell r="L654">
            <v>40000000</v>
          </cell>
        </row>
        <row r="655">
          <cell r="E655">
            <v>0</v>
          </cell>
          <cell r="F655">
            <v>0</v>
          </cell>
          <cell r="I655">
            <v>40000000</v>
          </cell>
          <cell r="J655">
            <v>0</v>
          </cell>
          <cell r="L655">
            <v>40000000</v>
          </cell>
        </row>
        <row r="656">
          <cell r="E656">
            <v>0</v>
          </cell>
          <cell r="F656">
            <v>0</v>
          </cell>
          <cell r="I656">
            <v>40000000</v>
          </cell>
          <cell r="J656">
            <v>0</v>
          </cell>
          <cell r="L656">
            <v>40000000</v>
          </cell>
        </row>
        <row r="657">
          <cell r="E657">
            <v>0</v>
          </cell>
          <cell r="F657">
            <v>0</v>
          </cell>
          <cell r="I657">
            <v>24112000</v>
          </cell>
          <cell r="J657">
            <v>0</v>
          </cell>
          <cell r="L657">
            <v>24112000</v>
          </cell>
        </row>
        <row r="658">
          <cell r="E658">
            <v>0</v>
          </cell>
          <cell r="F658">
            <v>0</v>
          </cell>
          <cell r="I658">
            <v>24112000</v>
          </cell>
          <cell r="J658">
            <v>0</v>
          </cell>
          <cell r="L658">
            <v>24112000</v>
          </cell>
        </row>
        <row r="659">
          <cell r="E659">
            <v>0</v>
          </cell>
          <cell r="F659">
            <v>0</v>
          </cell>
          <cell r="I659">
            <v>10832000</v>
          </cell>
          <cell r="J659">
            <v>0</v>
          </cell>
          <cell r="L659">
            <v>10832000</v>
          </cell>
        </row>
        <row r="660">
          <cell r="E660">
            <v>0</v>
          </cell>
          <cell r="F660">
            <v>0</v>
          </cell>
          <cell r="I660">
            <v>10400000</v>
          </cell>
          <cell r="J660">
            <v>0</v>
          </cell>
          <cell r="L660">
            <v>10400000</v>
          </cell>
        </row>
        <row r="661">
          <cell r="E661">
            <v>0</v>
          </cell>
          <cell r="F661">
            <v>0</v>
          </cell>
          <cell r="I661">
            <v>2880000</v>
          </cell>
          <cell r="J661">
            <v>0</v>
          </cell>
          <cell r="L661">
            <v>2880000</v>
          </cell>
        </row>
        <row r="662">
          <cell r="E662">
            <v>0</v>
          </cell>
          <cell r="F662">
            <v>0</v>
          </cell>
          <cell r="I662">
            <v>15888000</v>
          </cell>
          <cell r="J662">
            <v>0</v>
          </cell>
          <cell r="L662">
            <v>15888000</v>
          </cell>
        </row>
        <row r="663">
          <cell r="E663">
            <v>0</v>
          </cell>
          <cell r="F663">
            <v>0</v>
          </cell>
          <cell r="I663">
            <v>15888000</v>
          </cell>
          <cell r="J663">
            <v>0</v>
          </cell>
          <cell r="L663">
            <v>15888000</v>
          </cell>
        </row>
        <row r="664">
          <cell r="E664">
            <v>0</v>
          </cell>
          <cell r="F664">
            <v>0</v>
          </cell>
          <cell r="I664">
            <v>15888000</v>
          </cell>
          <cell r="J664">
            <v>0</v>
          </cell>
          <cell r="L664">
            <v>15888000</v>
          </cell>
        </row>
        <row r="665">
          <cell r="I665">
            <v>0</v>
          </cell>
          <cell r="L665">
            <v>0</v>
          </cell>
        </row>
        <row r="666">
          <cell r="E666">
            <v>0</v>
          </cell>
          <cell r="F666">
            <v>0</v>
          </cell>
          <cell r="I666">
            <v>32851000</v>
          </cell>
          <cell r="J666">
            <v>0</v>
          </cell>
          <cell r="L666">
            <v>32851000</v>
          </cell>
        </row>
        <row r="667">
          <cell r="E667">
            <v>0</v>
          </cell>
          <cell r="F667">
            <v>0</v>
          </cell>
          <cell r="I667">
            <v>16191000</v>
          </cell>
          <cell r="J667">
            <v>0</v>
          </cell>
          <cell r="L667">
            <v>16191000</v>
          </cell>
        </row>
        <row r="668">
          <cell r="E668">
            <v>0</v>
          </cell>
          <cell r="F668">
            <v>0</v>
          </cell>
          <cell r="I668">
            <v>16191000</v>
          </cell>
          <cell r="J668">
            <v>0</v>
          </cell>
          <cell r="L668">
            <v>16191000</v>
          </cell>
        </row>
        <row r="669">
          <cell r="E669">
            <v>0</v>
          </cell>
          <cell r="F669">
            <v>0</v>
          </cell>
          <cell r="I669">
            <v>16191000</v>
          </cell>
          <cell r="J669">
            <v>0</v>
          </cell>
          <cell r="L669">
            <v>16191000</v>
          </cell>
        </row>
        <row r="670">
          <cell r="E670">
            <v>0</v>
          </cell>
          <cell r="F670">
            <v>0</v>
          </cell>
          <cell r="I670">
            <v>5660000</v>
          </cell>
          <cell r="J670">
            <v>0</v>
          </cell>
          <cell r="L670">
            <v>5660000</v>
          </cell>
        </row>
        <row r="671">
          <cell r="E671">
            <v>0</v>
          </cell>
          <cell r="F671">
            <v>0</v>
          </cell>
          <cell r="I671">
            <v>5660000</v>
          </cell>
          <cell r="J671">
            <v>0</v>
          </cell>
          <cell r="L671">
            <v>5660000</v>
          </cell>
        </row>
        <row r="672">
          <cell r="E672">
            <v>0</v>
          </cell>
          <cell r="F672">
            <v>0</v>
          </cell>
          <cell r="I672">
            <v>3329000</v>
          </cell>
          <cell r="J672">
            <v>0</v>
          </cell>
          <cell r="L672">
            <v>3329000</v>
          </cell>
        </row>
        <row r="673">
          <cell r="E673">
            <v>0</v>
          </cell>
          <cell r="F673">
            <v>0</v>
          </cell>
          <cell r="I673">
            <v>2331000</v>
          </cell>
          <cell r="J673">
            <v>0</v>
          </cell>
          <cell r="L673">
            <v>2331000</v>
          </cell>
        </row>
        <row r="674">
          <cell r="E674">
            <v>0</v>
          </cell>
          <cell r="F674">
            <v>0</v>
          </cell>
          <cell r="I674">
            <v>10531000</v>
          </cell>
          <cell r="J674">
            <v>0</v>
          </cell>
          <cell r="L674">
            <v>10531000</v>
          </cell>
        </row>
        <row r="675">
          <cell r="E675">
            <v>0</v>
          </cell>
          <cell r="F675">
            <v>0</v>
          </cell>
          <cell r="I675">
            <v>10531000</v>
          </cell>
          <cell r="J675">
            <v>0</v>
          </cell>
          <cell r="L675">
            <v>10531000</v>
          </cell>
        </row>
        <row r="676">
          <cell r="E676">
            <v>0</v>
          </cell>
          <cell r="F676">
            <v>0</v>
          </cell>
          <cell r="I676">
            <v>10531000</v>
          </cell>
          <cell r="J676">
            <v>0</v>
          </cell>
          <cell r="L676">
            <v>10531000</v>
          </cell>
        </row>
        <row r="677">
          <cell r="I677">
            <v>0</v>
          </cell>
          <cell r="L677">
            <v>0</v>
          </cell>
        </row>
        <row r="678">
          <cell r="E678">
            <v>0</v>
          </cell>
          <cell r="F678">
            <v>0</v>
          </cell>
          <cell r="I678">
            <v>16660000</v>
          </cell>
          <cell r="J678">
            <v>0</v>
          </cell>
          <cell r="L678">
            <v>16660000</v>
          </cell>
        </row>
        <row r="679">
          <cell r="E679">
            <v>0</v>
          </cell>
          <cell r="F679">
            <v>0</v>
          </cell>
          <cell r="I679">
            <v>16660000</v>
          </cell>
          <cell r="J679">
            <v>0</v>
          </cell>
          <cell r="L679">
            <v>16660000</v>
          </cell>
        </row>
        <row r="680">
          <cell r="E680">
            <v>0</v>
          </cell>
          <cell r="F680">
            <v>0</v>
          </cell>
          <cell r="I680">
            <v>16660000</v>
          </cell>
          <cell r="J680">
            <v>0</v>
          </cell>
          <cell r="L680">
            <v>16660000</v>
          </cell>
        </row>
        <row r="681">
          <cell r="E681">
            <v>0</v>
          </cell>
          <cell r="F681">
            <v>0</v>
          </cell>
          <cell r="I681">
            <v>8975000</v>
          </cell>
          <cell r="J681">
            <v>0</v>
          </cell>
          <cell r="L681">
            <v>8975000</v>
          </cell>
        </row>
        <row r="682">
          <cell r="E682">
            <v>0</v>
          </cell>
          <cell r="F682">
            <v>0</v>
          </cell>
          <cell r="I682">
            <v>8975000</v>
          </cell>
          <cell r="J682">
            <v>0</v>
          </cell>
          <cell r="L682">
            <v>8975000</v>
          </cell>
        </row>
        <row r="683">
          <cell r="E683">
            <v>0</v>
          </cell>
          <cell r="F683">
            <v>0</v>
          </cell>
          <cell r="I683">
            <v>2000000</v>
          </cell>
          <cell r="J683">
            <v>0</v>
          </cell>
          <cell r="L683">
            <v>2000000</v>
          </cell>
        </row>
        <row r="684">
          <cell r="E684">
            <v>0</v>
          </cell>
          <cell r="F684">
            <v>0</v>
          </cell>
          <cell r="I684">
            <v>3540000</v>
          </cell>
          <cell r="J684">
            <v>0</v>
          </cell>
          <cell r="L684">
            <v>3540000</v>
          </cell>
        </row>
        <row r="685">
          <cell r="E685">
            <v>0</v>
          </cell>
          <cell r="F685">
            <v>0</v>
          </cell>
          <cell r="I685">
            <v>3435000</v>
          </cell>
          <cell r="J685">
            <v>0</v>
          </cell>
          <cell r="L685">
            <v>3435000</v>
          </cell>
        </row>
        <row r="686">
          <cell r="E686">
            <v>0</v>
          </cell>
          <cell r="F686">
            <v>0</v>
          </cell>
          <cell r="I686">
            <v>7685000</v>
          </cell>
          <cell r="J686">
            <v>0</v>
          </cell>
          <cell r="L686">
            <v>7685000</v>
          </cell>
        </row>
        <row r="687">
          <cell r="E687">
            <v>0</v>
          </cell>
          <cell r="F687">
            <v>0</v>
          </cell>
          <cell r="I687">
            <v>7685000</v>
          </cell>
          <cell r="J687">
            <v>0</v>
          </cell>
          <cell r="L687">
            <v>7685000</v>
          </cell>
        </row>
        <row r="688">
          <cell r="E688">
            <v>0</v>
          </cell>
          <cell r="F688">
            <v>0</v>
          </cell>
          <cell r="I688">
            <v>7685000</v>
          </cell>
          <cell r="J688">
            <v>0</v>
          </cell>
          <cell r="L688">
            <v>7685000</v>
          </cell>
        </row>
        <row r="689">
          <cell r="I689">
            <v>0</v>
          </cell>
          <cell r="L689">
            <v>0</v>
          </cell>
        </row>
        <row r="690">
          <cell r="E690">
            <v>0</v>
          </cell>
          <cell r="F690">
            <v>0</v>
          </cell>
          <cell r="I690">
            <v>81339000</v>
          </cell>
          <cell r="J690">
            <v>0</v>
          </cell>
          <cell r="L690">
            <v>81339000</v>
          </cell>
        </row>
        <row r="691">
          <cell r="E691">
            <v>0</v>
          </cell>
          <cell r="F691">
            <v>0</v>
          </cell>
          <cell r="I691">
            <v>23905000</v>
          </cell>
          <cell r="J691">
            <v>0</v>
          </cell>
          <cell r="L691">
            <v>23905000</v>
          </cell>
        </row>
        <row r="692">
          <cell r="E692">
            <v>0</v>
          </cell>
          <cell r="F692">
            <v>0</v>
          </cell>
          <cell r="I692">
            <v>23905000</v>
          </cell>
          <cell r="J692">
            <v>0</v>
          </cell>
          <cell r="L692">
            <v>23905000</v>
          </cell>
        </row>
        <row r="693">
          <cell r="E693">
            <v>0</v>
          </cell>
          <cell r="F693">
            <v>0</v>
          </cell>
          <cell r="I693">
            <v>23905000</v>
          </cell>
          <cell r="J693">
            <v>0</v>
          </cell>
          <cell r="L693">
            <v>23905000</v>
          </cell>
        </row>
        <row r="694">
          <cell r="E694">
            <v>0</v>
          </cell>
          <cell r="F694">
            <v>0</v>
          </cell>
          <cell r="I694">
            <v>7460000</v>
          </cell>
          <cell r="J694">
            <v>0</v>
          </cell>
          <cell r="L694">
            <v>7460000</v>
          </cell>
        </row>
        <row r="695">
          <cell r="E695">
            <v>0</v>
          </cell>
          <cell r="F695">
            <v>0</v>
          </cell>
          <cell r="I695">
            <v>7460000</v>
          </cell>
          <cell r="J695">
            <v>0</v>
          </cell>
          <cell r="L695">
            <v>7460000</v>
          </cell>
        </row>
        <row r="696">
          <cell r="E696">
            <v>0</v>
          </cell>
          <cell r="F696">
            <v>0</v>
          </cell>
          <cell r="I696">
            <v>1136000</v>
          </cell>
          <cell r="J696">
            <v>0</v>
          </cell>
          <cell r="L696">
            <v>1136000</v>
          </cell>
        </row>
        <row r="697">
          <cell r="E697">
            <v>0</v>
          </cell>
          <cell r="F697">
            <v>0</v>
          </cell>
          <cell r="I697">
            <v>1564000</v>
          </cell>
          <cell r="J697">
            <v>0</v>
          </cell>
          <cell r="L697">
            <v>1564000</v>
          </cell>
        </row>
        <row r="698">
          <cell r="E698">
            <v>0</v>
          </cell>
          <cell r="F698">
            <v>0</v>
          </cell>
          <cell r="I698">
            <v>4760000</v>
          </cell>
          <cell r="J698">
            <v>0</v>
          </cell>
          <cell r="L698">
            <v>4760000</v>
          </cell>
        </row>
        <row r="699">
          <cell r="E699">
            <v>0</v>
          </cell>
          <cell r="F699">
            <v>0</v>
          </cell>
          <cell r="I699">
            <v>16445000</v>
          </cell>
          <cell r="J699">
            <v>0</v>
          </cell>
          <cell r="L699">
            <v>16445000</v>
          </cell>
        </row>
        <row r="700">
          <cell r="E700">
            <v>0</v>
          </cell>
          <cell r="F700">
            <v>0</v>
          </cell>
          <cell r="I700">
            <v>16445000</v>
          </cell>
          <cell r="J700">
            <v>0</v>
          </cell>
          <cell r="L700">
            <v>16445000</v>
          </cell>
        </row>
        <row r="701">
          <cell r="E701">
            <v>0</v>
          </cell>
          <cell r="F701">
            <v>0</v>
          </cell>
          <cell r="I701">
            <v>16445000</v>
          </cell>
          <cell r="J701">
            <v>0</v>
          </cell>
          <cell r="L701">
            <v>16445000</v>
          </cell>
        </row>
        <row r="703">
          <cell r="E703">
            <v>0</v>
          </cell>
          <cell r="F703">
            <v>0</v>
          </cell>
          <cell r="I703">
            <v>57434000</v>
          </cell>
          <cell r="J703">
            <v>0</v>
          </cell>
          <cell r="L703">
            <v>57434000</v>
          </cell>
        </row>
        <row r="704">
          <cell r="E704">
            <v>0</v>
          </cell>
          <cell r="F704">
            <v>0</v>
          </cell>
          <cell r="I704">
            <v>57434000</v>
          </cell>
          <cell r="J704">
            <v>0</v>
          </cell>
          <cell r="L704">
            <v>57434000</v>
          </cell>
        </row>
        <row r="705">
          <cell r="E705">
            <v>0</v>
          </cell>
          <cell r="F705">
            <v>0</v>
          </cell>
          <cell r="I705">
            <v>57434000</v>
          </cell>
          <cell r="J705">
            <v>0</v>
          </cell>
          <cell r="L705">
            <v>57434000</v>
          </cell>
        </row>
        <row r="706">
          <cell r="E706">
            <v>0</v>
          </cell>
          <cell r="F706">
            <v>0</v>
          </cell>
          <cell r="I706">
            <v>11224000</v>
          </cell>
          <cell r="J706">
            <v>0</v>
          </cell>
          <cell r="L706">
            <v>11224000</v>
          </cell>
        </row>
        <row r="707">
          <cell r="E707">
            <v>0</v>
          </cell>
          <cell r="F707">
            <v>0</v>
          </cell>
          <cell r="I707">
            <v>11224000</v>
          </cell>
          <cell r="J707">
            <v>0</v>
          </cell>
          <cell r="L707">
            <v>11224000</v>
          </cell>
        </row>
        <row r="708">
          <cell r="E708">
            <v>0</v>
          </cell>
          <cell r="F708">
            <v>0</v>
          </cell>
          <cell r="I708">
            <v>1544000</v>
          </cell>
          <cell r="J708">
            <v>0</v>
          </cell>
          <cell r="L708">
            <v>1544000</v>
          </cell>
        </row>
        <row r="709">
          <cell r="E709">
            <v>0</v>
          </cell>
          <cell r="F709">
            <v>0</v>
          </cell>
          <cell r="I709">
            <v>2180000</v>
          </cell>
          <cell r="J709">
            <v>0</v>
          </cell>
          <cell r="L709">
            <v>2180000</v>
          </cell>
        </row>
        <row r="710">
          <cell r="E710">
            <v>0</v>
          </cell>
          <cell r="F710">
            <v>0</v>
          </cell>
          <cell r="I710">
            <v>7500000</v>
          </cell>
          <cell r="L710">
            <v>7500000</v>
          </cell>
        </row>
        <row r="711">
          <cell r="E711">
            <v>0</v>
          </cell>
          <cell r="F711">
            <v>0</v>
          </cell>
          <cell r="I711">
            <v>46210000</v>
          </cell>
          <cell r="J711">
            <v>0</v>
          </cell>
          <cell r="L711">
            <v>46210000</v>
          </cell>
        </row>
        <row r="712">
          <cell r="E712">
            <v>0</v>
          </cell>
          <cell r="F712">
            <v>0</v>
          </cell>
          <cell r="I712">
            <v>46210000</v>
          </cell>
          <cell r="J712">
            <v>0</v>
          </cell>
          <cell r="L712">
            <v>46210000</v>
          </cell>
        </row>
        <row r="713">
          <cell r="E713">
            <v>0</v>
          </cell>
          <cell r="F713">
            <v>0</v>
          </cell>
          <cell r="I713">
            <v>46210000</v>
          </cell>
          <cell r="J713">
            <v>0</v>
          </cell>
          <cell r="L713">
            <v>46210000</v>
          </cell>
        </row>
        <row r="715">
          <cell r="E715">
            <v>0</v>
          </cell>
          <cell r="F715">
            <v>338936600</v>
          </cell>
          <cell r="I715">
            <v>1108889287</v>
          </cell>
          <cell r="J715">
            <v>100000000</v>
          </cell>
          <cell r="L715">
            <v>1547825887</v>
          </cell>
        </row>
        <row r="716">
          <cell r="E716">
            <v>0</v>
          </cell>
          <cell r="F716">
            <v>0</v>
          </cell>
          <cell r="I716">
            <v>27949000</v>
          </cell>
          <cell r="J716">
            <v>0</v>
          </cell>
          <cell r="L716">
            <v>27949000</v>
          </cell>
        </row>
        <row r="717">
          <cell r="E717">
            <v>0</v>
          </cell>
          <cell r="F717">
            <v>0</v>
          </cell>
          <cell r="I717">
            <v>27949000</v>
          </cell>
          <cell r="J717">
            <v>0</v>
          </cell>
          <cell r="L717">
            <v>27949000</v>
          </cell>
        </row>
        <row r="718">
          <cell r="E718">
            <v>0</v>
          </cell>
          <cell r="F718">
            <v>0</v>
          </cell>
          <cell r="I718">
            <v>27949000</v>
          </cell>
          <cell r="J718">
            <v>0</v>
          </cell>
          <cell r="L718">
            <v>27949000</v>
          </cell>
        </row>
        <row r="719">
          <cell r="E719">
            <v>0</v>
          </cell>
          <cell r="F719">
            <v>0</v>
          </cell>
          <cell r="I719">
            <v>27949000</v>
          </cell>
          <cell r="J719">
            <v>0</v>
          </cell>
          <cell r="L719">
            <v>27949000</v>
          </cell>
        </row>
        <row r="720">
          <cell r="E720">
            <v>0</v>
          </cell>
          <cell r="F720">
            <v>0</v>
          </cell>
          <cell r="I720">
            <v>27949000</v>
          </cell>
          <cell r="J720">
            <v>0</v>
          </cell>
          <cell r="L720">
            <v>27949000</v>
          </cell>
        </row>
        <row r="721">
          <cell r="E721">
            <v>0</v>
          </cell>
          <cell r="F721">
            <v>0</v>
          </cell>
          <cell r="I721">
            <v>27949000</v>
          </cell>
          <cell r="J721">
            <v>0</v>
          </cell>
          <cell r="L721">
            <v>27949000</v>
          </cell>
        </row>
        <row r="723">
          <cell r="E723">
            <v>0</v>
          </cell>
          <cell r="F723">
            <v>338936600</v>
          </cell>
          <cell r="I723">
            <v>117546000</v>
          </cell>
          <cell r="J723">
            <v>0</v>
          </cell>
          <cell r="L723">
            <v>456482600</v>
          </cell>
        </row>
        <row r="724">
          <cell r="E724">
            <v>0</v>
          </cell>
          <cell r="F724">
            <v>11160000</v>
          </cell>
          <cell r="I724">
            <v>72971000</v>
          </cell>
          <cell r="J724">
            <v>0</v>
          </cell>
          <cell r="L724">
            <v>84131000</v>
          </cell>
        </row>
        <row r="725">
          <cell r="E725">
            <v>0</v>
          </cell>
          <cell r="F725">
            <v>11160000</v>
          </cell>
          <cell r="I725">
            <v>72971000</v>
          </cell>
          <cell r="J725">
            <v>0</v>
          </cell>
          <cell r="L725">
            <v>84131000</v>
          </cell>
        </row>
        <row r="726">
          <cell r="E726">
            <v>0</v>
          </cell>
          <cell r="F726">
            <v>11160000</v>
          </cell>
          <cell r="I726">
            <v>72971000</v>
          </cell>
          <cell r="J726">
            <v>0</v>
          </cell>
          <cell r="L726">
            <v>84131000</v>
          </cell>
        </row>
        <row r="727">
          <cell r="E727">
            <v>0</v>
          </cell>
          <cell r="F727">
            <v>11160000</v>
          </cell>
          <cell r="I727">
            <v>72971000</v>
          </cell>
          <cell r="J727">
            <v>0</v>
          </cell>
          <cell r="L727">
            <v>84131000</v>
          </cell>
        </row>
        <row r="728">
          <cell r="E728">
            <v>0</v>
          </cell>
          <cell r="F728">
            <v>0</v>
          </cell>
          <cell r="I728">
            <v>72971000</v>
          </cell>
          <cell r="J728">
            <v>0</v>
          </cell>
          <cell r="L728">
            <v>72971000</v>
          </cell>
        </row>
        <row r="729">
          <cell r="E729">
            <v>0</v>
          </cell>
          <cell r="F729">
            <v>11160000</v>
          </cell>
          <cell r="I729">
            <v>0</v>
          </cell>
          <cell r="J729">
            <v>0</v>
          </cell>
          <cell r="L729">
            <v>11160000</v>
          </cell>
        </row>
        <row r="730">
          <cell r="I730">
            <v>0</v>
          </cell>
          <cell r="L730">
            <v>11160000</v>
          </cell>
        </row>
        <row r="731">
          <cell r="E731">
            <v>0</v>
          </cell>
          <cell r="F731">
            <v>327776600</v>
          </cell>
          <cell r="I731">
            <v>44575000</v>
          </cell>
          <cell r="J731">
            <v>0</v>
          </cell>
          <cell r="L731">
            <v>372351600</v>
          </cell>
        </row>
        <row r="732">
          <cell r="E732">
            <v>0</v>
          </cell>
          <cell r="F732">
            <v>327776600</v>
          </cell>
          <cell r="I732">
            <v>44575000</v>
          </cell>
          <cell r="J732">
            <v>0</v>
          </cell>
          <cell r="L732">
            <v>372351600</v>
          </cell>
        </row>
        <row r="733">
          <cell r="E733">
            <v>0</v>
          </cell>
          <cell r="F733">
            <v>146546200</v>
          </cell>
          <cell r="I733">
            <v>29775000</v>
          </cell>
          <cell r="J733">
            <v>0</v>
          </cell>
          <cell r="L733">
            <v>176321200</v>
          </cell>
        </row>
        <row r="734">
          <cell r="E734">
            <v>0</v>
          </cell>
          <cell r="F734">
            <v>114766200</v>
          </cell>
          <cell r="I734">
            <v>14800000</v>
          </cell>
          <cell r="J734">
            <v>0</v>
          </cell>
          <cell r="L734">
            <v>129566200</v>
          </cell>
        </row>
        <row r="735">
          <cell r="E735">
            <v>0</v>
          </cell>
          <cell r="F735">
            <v>11875000</v>
          </cell>
          <cell r="I735">
            <v>6250000</v>
          </cell>
          <cell r="J735">
            <v>0</v>
          </cell>
          <cell r="L735">
            <v>18125000</v>
          </cell>
        </row>
        <row r="736">
          <cell r="E736">
            <v>0</v>
          </cell>
          <cell r="F736">
            <v>102891200</v>
          </cell>
          <cell r="I736">
            <v>8550000</v>
          </cell>
          <cell r="J736">
            <v>0</v>
          </cell>
          <cell r="L736">
            <v>111441200</v>
          </cell>
        </row>
        <row r="737">
          <cell r="E737">
            <v>0</v>
          </cell>
          <cell r="F737">
            <v>31780000</v>
          </cell>
          <cell r="I737">
            <v>14975000</v>
          </cell>
          <cell r="J737">
            <v>0</v>
          </cell>
          <cell r="L737">
            <v>46755000</v>
          </cell>
        </row>
        <row r="738">
          <cell r="E738">
            <v>0</v>
          </cell>
          <cell r="F738">
            <v>17465000</v>
          </cell>
          <cell r="I738">
            <v>0</v>
          </cell>
          <cell r="L738">
            <v>17465000</v>
          </cell>
        </row>
        <row r="739">
          <cell r="E739">
            <v>0</v>
          </cell>
          <cell r="F739">
            <v>14315000</v>
          </cell>
          <cell r="I739">
            <v>0</v>
          </cell>
          <cell r="J739">
            <v>0</v>
          </cell>
          <cell r="L739">
            <v>14315000</v>
          </cell>
        </row>
        <row r="740">
          <cell r="I740">
            <v>14975000</v>
          </cell>
          <cell r="L740">
            <v>14975000</v>
          </cell>
        </row>
        <row r="741">
          <cell r="E741">
            <v>0</v>
          </cell>
          <cell r="F741">
            <v>27705000</v>
          </cell>
          <cell r="I741">
            <v>14800000</v>
          </cell>
          <cell r="J741">
            <v>0</v>
          </cell>
          <cell r="L741">
            <v>42505000</v>
          </cell>
        </row>
        <row r="743">
          <cell r="E743">
            <v>0</v>
          </cell>
          <cell r="F743">
            <v>27705000</v>
          </cell>
          <cell r="I743">
            <v>0</v>
          </cell>
          <cell r="J743">
            <v>0</v>
          </cell>
          <cell r="L743">
            <v>27705000</v>
          </cell>
        </row>
        <row r="744">
          <cell r="I744">
            <v>14800000</v>
          </cell>
          <cell r="L744">
            <v>14800000</v>
          </cell>
        </row>
        <row r="745">
          <cell r="E745">
            <v>0</v>
          </cell>
          <cell r="F745">
            <v>153525400</v>
          </cell>
          <cell r="I745">
            <v>0</v>
          </cell>
          <cell r="J745">
            <v>0</v>
          </cell>
          <cell r="L745">
            <v>153525400</v>
          </cell>
        </row>
        <row r="747">
          <cell r="F747">
            <v>85562000</v>
          </cell>
          <cell r="I747">
            <v>0</v>
          </cell>
          <cell r="J747">
            <v>0</v>
          </cell>
          <cell r="L747">
            <v>85562000</v>
          </cell>
        </row>
        <row r="748">
          <cell r="F748">
            <v>51603400</v>
          </cell>
          <cell r="J748">
            <v>0</v>
          </cell>
          <cell r="L748">
            <v>51603400</v>
          </cell>
        </row>
        <row r="749">
          <cell r="E749">
            <v>0</v>
          </cell>
          <cell r="F749">
            <v>16360000</v>
          </cell>
          <cell r="I749">
            <v>0</v>
          </cell>
          <cell r="J749">
            <v>0</v>
          </cell>
          <cell r="L749">
            <v>16360000</v>
          </cell>
        </row>
        <row r="750">
          <cell r="F750">
            <v>16360000</v>
          </cell>
          <cell r="I750">
            <v>0</v>
          </cell>
          <cell r="J750">
            <v>0</v>
          </cell>
          <cell r="L750">
            <v>16360000</v>
          </cell>
        </row>
        <row r="751">
          <cell r="I751">
            <v>0</v>
          </cell>
          <cell r="L751">
            <v>0</v>
          </cell>
        </row>
        <row r="752">
          <cell r="L752">
            <v>39985000</v>
          </cell>
        </row>
        <row r="753">
          <cell r="L753">
            <v>39985000</v>
          </cell>
        </row>
        <row r="754">
          <cell r="L754">
            <v>39985000</v>
          </cell>
        </row>
        <row r="755">
          <cell r="L755">
            <v>39985000</v>
          </cell>
        </row>
        <row r="756">
          <cell r="L756">
            <v>39985000</v>
          </cell>
        </row>
        <row r="757">
          <cell r="L757">
            <v>19985000</v>
          </cell>
        </row>
        <row r="758">
          <cell r="E758">
            <v>0</v>
          </cell>
          <cell r="F758">
            <v>0</v>
          </cell>
          <cell r="I758">
            <v>20000000</v>
          </cell>
          <cell r="J758">
            <v>0</v>
          </cell>
          <cell r="L758">
            <v>20000000</v>
          </cell>
        </row>
        <row r="759">
          <cell r="E759">
            <v>0</v>
          </cell>
          <cell r="F759">
            <v>0</v>
          </cell>
          <cell r="I759">
            <v>20000000</v>
          </cell>
          <cell r="J759">
            <v>0</v>
          </cell>
          <cell r="L759">
            <v>20000000</v>
          </cell>
        </row>
        <row r="760">
          <cell r="E760">
            <v>0</v>
          </cell>
          <cell r="F760">
            <v>0</v>
          </cell>
          <cell r="I760">
            <v>20000000</v>
          </cell>
          <cell r="J760">
            <v>0</v>
          </cell>
          <cell r="L760">
            <v>20000000</v>
          </cell>
        </row>
        <row r="761">
          <cell r="E761">
            <v>0</v>
          </cell>
          <cell r="F761">
            <v>0</v>
          </cell>
          <cell r="I761">
            <v>20000000</v>
          </cell>
          <cell r="J761">
            <v>0</v>
          </cell>
          <cell r="L761">
            <v>20000000</v>
          </cell>
        </row>
        <row r="762">
          <cell r="E762">
            <v>0</v>
          </cell>
          <cell r="F762">
            <v>0</v>
          </cell>
          <cell r="I762">
            <v>20000000</v>
          </cell>
          <cell r="J762">
            <v>0</v>
          </cell>
          <cell r="L762">
            <v>20000000</v>
          </cell>
        </row>
        <row r="763">
          <cell r="E763">
            <v>0</v>
          </cell>
          <cell r="F763">
            <v>0</v>
          </cell>
          <cell r="I763">
            <v>0</v>
          </cell>
          <cell r="J763">
            <v>0</v>
          </cell>
          <cell r="L763">
            <v>0</v>
          </cell>
        </row>
        <row r="764">
          <cell r="I764">
            <v>0</v>
          </cell>
          <cell r="L764">
            <v>0</v>
          </cell>
        </row>
        <row r="765">
          <cell r="E765">
            <v>0</v>
          </cell>
          <cell r="F765">
            <v>0</v>
          </cell>
          <cell r="I765">
            <v>64271000</v>
          </cell>
          <cell r="J765">
            <v>0</v>
          </cell>
          <cell r="L765">
            <v>64271000</v>
          </cell>
        </row>
        <row r="766">
          <cell r="E766">
            <v>0</v>
          </cell>
          <cell r="F766">
            <v>0</v>
          </cell>
          <cell r="I766">
            <v>64271000</v>
          </cell>
          <cell r="J766">
            <v>0</v>
          </cell>
          <cell r="L766">
            <v>64271000</v>
          </cell>
        </row>
        <row r="767">
          <cell r="E767">
            <v>0</v>
          </cell>
          <cell r="F767">
            <v>0</v>
          </cell>
          <cell r="I767">
            <v>64271000</v>
          </cell>
          <cell r="J767">
            <v>0</v>
          </cell>
          <cell r="L767">
            <v>64271000</v>
          </cell>
        </row>
        <row r="768">
          <cell r="E768">
            <v>0</v>
          </cell>
          <cell r="F768">
            <v>0</v>
          </cell>
          <cell r="I768">
            <v>64271000</v>
          </cell>
          <cell r="J768">
            <v>0</v>
          </cell>
          <cell r="L768">
            <v>64271000</v>
          </cell>
        </row>
        <row r="769">
          <cell r="E769">
            <v>0</v>
          </cell>
          <cell r="F769">
            <v>0</v>
          </cell>
          <cell r="I769">
            <v>64271000</v>
          </cell>
          <cell r="J769">
            <v>0</v>
          </cell>
          <cell r="L769">
            <v>64271000</v>
          </cell>
        </row>
        <row r="770">
          <cell r="E770">
            <v>0</v>
          </cell>
          <cell r="F770">
            <v>0</v>
          </cell>
          <cell r="I770">
            <v>13744000</v>
          </cell>
          <cell r="J770">
            <v>0</v>
          </cell>
          <cell r="L770">
            <v>13744000</v>
          </cell>
        </row>
        <row r="771">
          <cell r="E771">
            <v>0</v>
          </cell>
          <cell r="F771">
            <v>0</v>
          </cell>
          <cell r="I771">
            <v>36673000</v>
          </cell>
          <cell r="J771">
            <v>0</v>
          </cell>
          <cell r="L771">
            <v>36673000</v>
          </cell>
        </row>
        <row r="772">
          <cell r="E772">
            <v>0</v>
          </cell>
          <cell r="F772">
            <v>0</v>
          </cell>
          <cell r="I772">
            <v>13854000</v>
          </cell>
          <cell r="J772">
            <v>0</v>
          </cell>
          <cell r="L772">
            <v>13854000</v>
          </cell>
        </row>
        <row r="773">
          <cell r="I773">
            <v>0</v>
          </cell>
          <cell r="L773">
            <v>0</v>
          </cell>
        </row>
        <row r="774">
          <cell r="E774">
            <v>0</v>
          </cell>
          <cell r="F774">
            <v>0</v>
          </cell>
          <cell r="I774">
            <v>0</v>
          </cell>
          <cell r="J774">
            <v>100000000</v>
          </cell>
          <cell r="L774">
            <v>100000000</v>
          </cell>
        </row>
        <row r="775">
          <cell r="E775">
            <v>0</v>
          </cell>
          <cell r="F775">
            <v>0</v>
          </cell>
          <cell r="I775">
            <v>0</v>
          </cell>
          <cell r="J775">
            <v>100000000</v>
          </cell>
          <cell r="L775">
            <v>100000000</v>
          </cell>
        </row>
        <row r="776">
          <cell r="E776">
            <v>0</v>
          </cell>
          <cell r="F776">
            <v>0</v>
          </cell>
          <cell r="I776">
            <v>0</v>
          </cell>
          <cell r="J776">
            <v>100000000</v>
          </cell>
          <cell r="L776">
            <v>100000000</v>
          </cell>
        </row>
        <row r="777">
          <cell r="E777">
            <v>0</v>
          </cell>
          <cell r="F777">
            <v>0</v>
          </cell>
          <cell r="I777">
            <v>0</v>
          </cell>
          <cell r="J777">
            <v>100000000</v>
          </cell>
          <cell r="L777">
            <v>100000000</v>
          </cell>
        </row>
        <row r="778">
          <cell r="E778">
            <v>0</v>
          </cell>
          <cell r="F778">
            <v>0</v>
          </cell>
          <cell r="I778">
            <v>0</v>
          </cell>
          <cell r="J778">
            <v>100000000</v>
          </cell>
          <cell r="L778">
            <v>100000000</v>
          </cell>
        </row>
        <row r="779">
          <cell r="I779">
            <v>0</v>
          </cell>
          <cell r="J779">
            <v>51000000</v>
          </cell>
          <cell r="L779">
            <v>51000000</v>
          </cell>
        </row>
        <row r="780">
          <cell r="E780">
            <v>0</v>
          </cell>
          <cell r="F780">
            <v>0</v>
          </cell>
          <cell r="I780">
            <v>0</v>
          </cell>
          <cell r="J780">
            <v>49000000</v>
          </cell>
          <cell r="L780">
            <v>49000000</v>
          </cell>
        </row>
        <row r="781">
          <cell r="E781">
            <v>0</v>
          </cell>
          <cell r="F781">
            <v>0</v>
          </cell>
          <cell r="J781">
            <v>49000000</v>
          </cell>
          <cell r="L781">
            <v>49000000</v>
          </cell>
        </row>
        <row r="782">
          <cell r="I782">
            <v>0</v>
          </cell>
          <cell r="L782">
            <v>0</v>
          </cell>
        </row>
        <row r="783">
          <cell r="E783">
            <v>0</v>
          </cell>
          <cell r="F783">
            <v>0</v>
          </cell>
          <cell r="I783">
            <v>29400000</v>
          </cell>
          <cell r="J783">
            <v>0</v>
          </cell>
          <cell r="L783">
            <v>29400000</v>
          </cell>
        </row>
        <row r="784">
          <cell r="E784">
            <v>0</v>
          </cell>
          <cell r="F784">
            <v>0</v>
          </cell>
          <cell r="I784">
            <v>29400000</v>
          </cell>
          <cell r="J784">
            <v>0</v>
          </cell>
          <cell r="L784">
            <v>29400000</v>
          </cell>
        </row>
        <row r="785">
          <cell r="E785">
            <v>0</v>
          </cell>
          <cell r="F785">
            <v>0</v>
          </cell>
          <cell r="I785">
            <v>29400000</v>
          </cell>
          <cell r="J785">
            <v>0</v>
          </cell>
          <cell r="L785">
            <v>29400000</v>
          </cell>
        </row>
        <row r="786">
          <cell r="E786">
            <v>0</v>
          </cell>
          <cell r="F786">
            <v>0</v>
          </cell>
          <cell r="I786">
            <v>29400000</v>
          </cell>
          <cell r="J786">
            <v>0</v>
          </cell>
          <cell r="L786">
            <v>29400000</v>
          </cell>
        </row>
        <row r="787">
          <cell r="E787">
            <v>0</v>
          </cell>
          <cell r="F787">
            <v>0</v>
          </cell>
          <cell r="I787">
            <v>29400000</v>
          </cell>
          <cell r="J787">
            <v>0</v>
          </cell>
          <cell r="L787">
            <v>29400000</v>
          </cell>
        </row>
        <row r="788">
          <cell r="E788">
            <v>0</v>
          </cell>
          <cell r="F788">
            <v>0</v>
          </cell>
          <cell r="I788">
            <v>29400000</v>
          </cell>
          <cell r="J788">
            <v>0</v>
          </cell>
          <cell r="L788">
            <v>29400000</v>
          </cell>
        </row>
        <row r="789">
          <cell r="I789">
            <v>0</v>
          </cell>
          <cell r="L789">
            <v>0</v>
          </cell>
        </row>
        <row r="790">
          <cell r="L790">
            <v>829738287</v>
          </cell>
        </row>
        <row r="791">
          <cell r="E791">
            <v>0</v>
          </cell>
          <cell r="F791">
            <v>0</v>
          </cell>
          <cell r="J791">
            <v>0</v>
          </cell>
          <cell r="L791">
            <v>829738287</v>
          </cell>
        </row>
        <row r="792">
          <cell r="E792">
            <v>0</v>
          </cell>
          <cell r="F792">
            <v>0</v>
          </cell>
          <cell r="J792">
            <v>0</v>
          </cell>
          <cell r="L792">
            <v>829738287</v>
          </cell>
        </row>
        <row r="793">
          <cell r="L793">
            <v>829738287</v>
          </cell>
        </row>
        <row r="794">
          <cell r="L794">
            <v>755733387</v>
          </cell>
        </row>
        <row r="795">
          <cell r="E795">
            <v>0</v>
          </cell>
          <cell r="F795">
            <v>0</v>
          </cell>
          <cell r="J795">
            <v>0</v>
          </cell>
          <cell r="L795">
            <v>349232631</v>
          </cell>
        </row>
        <row r="796">
          <cell r="G796">
            <v>75743663</v>
          </cell>
          <cell r="L796">
            <v>75743663</v>
          </cell>
        </row>
        <row r="797">
          <cell r="G797">
            <v>38594000</v>
          </cell>
          <cell r="L797">
            <v>38594000</v>
          </cell>
        </row>
        <row r="798">
          <cell r="E798">
            <v>0</v>
          </cell>
          <cell r="F798">
            <v>0</v>
          </cell>
          <cell r="I798">
            <v>68435000</v>
          </cell>
          <cell r="J798">
            <v>0</v>
          </cell>
          <cell r="L798">
            <v>68435000</v>
          </cell>
        </row>
        <row r="799">
          <cell r="E799">
            <v>0</v>
          </cell>
          <cell r="F799">
            <v>0</v>
          </cell>
          <cell r="I799">
            <v>32630000</v>
          </cell>
          <cell r="J799">
            <v>0</v>
          </cell>
          <cell r="L799">
            <v>32630000</v>
          </cell>
        </row>
        <row r="800">
          <cell r="E800">
            <v>0</v>
          </cell>
          <cell r="F800">
            <v>0</v>
          </cell>
          <cell r="I800">
            <v>28116000</v>
          </cell>
          <cell r="J800">
            <v>0</v>
          </cell>
          <cell r="L800">
            <v>28116000</v>
          </cell>
        </row>
        <row r="801">
          <cell r="E801">
            <v>0</v>
          </cell>
          <cell r="F801">
            <v>0</v>
          </cell>
          <cell r="I801">
            <v>114930000</v>
          </cell>
          <cell r="J801">
            <v>0</v>
          </cell>
          <cell r="L801">
            <v>114930000</v>
          </cell>
        </row>
        <row r="802">
          <cell r="E802">
            <v>0</v>
          </cell>
          <cell r="F802">
            <v>0</v>
          </cell>
          <cell r="I802">
            <v>112740756</v>
          </cell>
          <cell r="J802">
            <v>0</v>
          </cell>
          <cell r="L802">
            <v>112740756</v>
          </cell>
        </row>
        <row r="803">
          <cell r="E803">
            <v>0</v>
          </cell>
          <cell r="F803">
            <v>0</v>
          </cell>
          <cell r="I803">
            <v>29744000</v>
          </cell>
          <cell r="J803">
            <v>0</v>
          </cell>
          <cell r="L803">
            <v>29744000</v>
          </cell>
        </row>
        <row r="804">
          <cell r="E804">
            <v>0</v>
          </cell>
          <cell r="F804">
            <v>0</v>
          </cell>
          <cell r="I804">
            <v>19905000</v>
          </cell>
          <cell r="J804">
            <v>0</v>
          </cell>
          <cell r="L804">
            <v>19905000</v>
          </cell>
        </row>
        <row r="805">
          <cell r="F805">
            <v>0</v>
          </cell>
          <cell r="I805">
            <v>74004900</v>
          </cell>
          <cell r="J805">
            <v>0</v>
          </cell>
          <cell r="L805">
            <v>74004900</v>
          </cell>
        </row>
        <row r="806">
          <cell r="E806">
            <v>0</v>
          </cell>
          <cell r="F806">
            <v>0</v>
          </cell>
          <cell r="I806">
            <v>74004900</v>
          </cell>
          <cell r="J806">
            <v>0</v>
          </cell>
          <cell r="L806">
            <v>74004900</v>
          </cell>
        </row>
        <row r="808">
          <cell r="E808">
            <v>0</v>
          </cell>
          <cell r="F808">
            <v>0</v>
          </cell>
          <cell r="I808">
            <v>927448740</v>
          </cell>
          <cell r="J808">
            <v>511900000</v>
          </cell>
          <cell r="L808">
            <v>1439348740</v>
          </cell>
        </row>
        <row r="809">
          <cell r="E809">
            <v>0</v>
          </cell>
          <cell r="F809">
            <v>0</v>
          </cell>
          <cell r="I809">
            <v>221908740</v>
          </cell>
          <cell r="J809">
            <v>0</v>
          </cell>
          <cell r="L809">
            <v>221908740</v>
          </cell>
        </row>
        <row r="810">
          <cell r="E810">
            <v>0</v>
          </cell>
          <cell r="F810">
            <v>0</v>
          </cell>
          <cell r="I810">
            <v>221908740</v>
          </cell>
          <cell r="J810">
            <v>0</v>
          </cell>
          <cell r="L810">
            <v>221908740</v>
          </cell>
        </row>
        <row r="811">
          <cell r="E811">
            <v>0</v>
          </cell>
          <cell r="F811">
            <v>0</v>
          </cell>
          <cell r="I811">
            <v>221908740</v>
          </cell>
          <cell r="J811">
            <v>0</v>
          </cell>
          <cell r="L811">
            <v>221908740</v>
          </cell>
        </row>
        <row r="812">
          <cell r="E812">
            <v>0</v>
          </cell>
          <cell r="F812">
            <v>0</v>
          </cell>
          <cell r="I812">
            <v>221908740</v>
          </cell>
          <cell r="J812">
            <v>0</v>
          </cell>
          <cell r="L812">
            <v>221908740</v>
          </cell>
        </row>
        <row r="813">
          <cell r="E813">
            <v>0</v>
          </cell>
          <cell r="F813">
            <v>0</v>
          </cell>
          <cell r="I813">
            <v>221908740</v>
          </cell>
          <cell r="J813">
            <v>0</v>
          </cell>
          <cell r="L813">
            <v>221908740</v>
          </cell>
        </row>
        <row r="814">
          <cell r="E814">
            <v>0</v>
          </cell>
          <cell r="F814">
            <v>0</v>
          </cell>
          <cell r="I814">
            <v>16021765</v>
          </cell>
          <cell r="J814">
            <v>0</v>
          </cell>
          <cell r="L814">
            <v>16021765</v>
          </cell>
        </row>
        <row r="815">
          <cell r="E815">
            <v>0</v>
          </cell>
          <cell r="F815">
            <v>0</v>
          </cell>
          <cell r="I815">
            <v>205886975</v>
          </cell>
          <cell r="J815">
            <v>0</v>
          </cell>
          <cell r="L815">
            <v>205886975</v>
          </cell>
        </row>
        <row r="816">
          <cell r="E816">
            <v>0</v>
          </cell>
          <cell r="F816">
            <v>0</v>
          </cell>
          <cell r="I816">
            <v>0</v>
          </cell>
          <cell r="J816">
            <v>0</v>
          </cell>
          <cell r="L816">
            <v>0</v>
          </cell>
        </row>
        <row r="817">
          <cell r="E817">
            <v>0</v>
          </cell>
          <cell r="F817">
            <v>0</v>
          </cell>
          <cell r="I817">
            <v>0</v>
          </cell>
          <cell r="J817">
            <v>0</v>
          </cell>
          <cell r="L817">
            <v>0</v>
          </cell>
        </row>
        <row r="818">
          <cell r="E818">
            <v>0</v>
          </cell>
          <cell r="F818">
            <v>0</v>
          </cell>
          <cell r="I818">
            <v>0</v>
          </cell>
          <cell r="J818">
            <v>0</v>
          </cell>
          <cell r="L818">
            <v>0</v>
          </cell>
        </row>
        <row r="819">
          <cell r="I819">
            <v>0</v>
          </cell>
          <cell r="L819">
            <v>0</v>
          </cell>
        </row>
        <row r="820">
          <cell r="E820">
            <v>0</v>
          </cell>
          <cell r="F820">
            <v>0</v>
          </cell>
          <cell r="I820">
            <v>705540000</v>
          </cell>
          <cell r="J820">
            <v>511900000</v>
          </cell>
          <cell r="L820">
            <v>1217440000</v>
          </cell>
        </row>
        <row r="821">
          <cell r="E821">
            <v>0</v>
          </cell>
          <cell r="F821">
            <v>0</v>
          </cell>
          <cell r="I821">
            <v>705540000</v>
          </cell>
          <cell r="J821">
            <v>511900000</v>
          </cell>
          <cell r="L821">
            <v>1217440000</v>
          </cell>
        </row>
        <row r="822">
          <cell r="E822">
            <v>0</v>
          </cell>
          <cell r="F822">
            <v>0</v>
          </cell>
          <cell r="I822">
            <v>705540000</v>
          </cell>
          <cell r="J822">
            <v>511900000</v>
          </cell>
          <cell r="L822">
            <v>1217440000</v>
          </cell>
        </row>
        <row r="823">
          <cell r="E823">
            <v>0</v>
          </cell>
          <cell r="F823">
            <v>0</v>
          </cell>
          <cell r="I823">
            <v>14240000</v>
          </cell>
          <cell r="J823">
            <v>0</v>
          </cell>
          <cell r="L823">
            <v>14240000</v>
          </cell>
        </row>
        <row r="824">
          <cell r="E824">
            <v>0</v>
          </cell>
          <cell r="F824">
            <v>0</v>
          </cell>
          <cell r="I824">
            <v>14240000</v>
          </cell>
          <cell r="J824">
            <v>0</v>
          </cell>
          <cell r="L824">
            <v>14240000</v>
          </cell>
        </row>
        <row r="825">
          <cell r="E825">
            <v>0</v>
          </cell>
          <cell r="F825">
            <v>0</v>
          </cell>
          <cell r="I825">
            <v>5660000</v>
          </cell>
          <cell r="J825">
            <v>0</v>
          </cell>
          <cell r="L825">
            <v>5660000</v>
          </cell>
        </row>
        <row r="826">
          <cell r="E826">
            <v>0</v>
          </cell>
          <cell r="F826">
            <v>0</v>
          </cell>
          <cell r="I826">
            <v>5580000</v>
          </cell>
          <cell r="J826">
            <v>0</v>
          </cell>
          <cell r="L826">
            <v>5580000</v>
          </cell>
        </row>
        <row r="827">
          <cell r="E827">
            <v>0</v>
          </cell>
          <cell r="F827">
            <v>0</v>
          </cell>
          <cell r="I827">
            <v>3000000</v>
          </cell>
          <cell r="J827">
            <v>0</v>
          </cell>
          <cell r="L827">
            <v>3000000</v>
          </cell>
        </row>
        <row r="828">
          <cell r="E828">
            <v>0</v>
          </cell>
          <cell r="F828">
            <v>0</v>
          </cell>
          <cell r="I828">
            <v>691300000</v>
          </cell>
          <cell r="J828">
            <v>511900000</v>
          </cell>
          <cell r="L828">
            <v>1203200000</v>
          </cell>
        </row>
        <row r="829">
          <cell r="E829">
            <v>0</v>
          </cell>
          <cell r="F829">
            <v>0</v>
          </cell>
          <cell r="I829">
            <v>656300000</v>
          </cell>
          <cell r="J829">
            <v>511900000</v>
          </cell>
          <cell r="L829">
            <v>1168200000</v>
          </cell>
        </row>
        <row r="830">
          <cell r="E830">
            <v>0</v>
          </cell>
          <cell r="F830">
            <v>0</v>
          </cell>
          <cell r="I830">
            <v>426500000</v>
          </cell>
          <cell r="J830">
            <v>511900000</v>
          </cell>
          <cell r="L830">
            <v>938400000</v>
          </cell>
        </row>
        <row r="831">
          <cell r="E831">
            <v>0</v>
          </cell>
          <cell r="F831">
            <v>0</v>
          </cell>
          <cell r="I831">
            <v>250900000</v>
          </cell>
          <cell r="J831">
            <v>417600000</v>
          </cell>
          <cell r="L831">
            <v>668500000</v>
          </cell>
        </row>
        <row r="832">
          <cell r="E832">
            <v>0</v>
          </cell>
          <cell r="F832">
            <v>0</v>
          </cell>
          <cell r="I832">
            <v>147350000</v>
          </cell>
          <cell r="J832">
            <v>94300000</v>
          </cell>
          <cell r="L832">
            <v>241650000</v>
          </cell>
        </row>
        <row r="833">
          <cell r="E833">
            <v>0</v>
          </cell>
          <cell r="F833">
            <v>0</v>
          </cell>
          <cell r="I833">
            <v>180000000</v>
          </cell>
          <cell r="J833">
            <v>0</v>
          </cell>
          <cell r="L833">
            <v>180000000</v>
          </cell>
        </row>
        <row r="834">
          <cell r="E834">
            <v>0</v>
          </cell>
          <cell r="F834">
            <v>0</v>
          </cell>
          <cell r="I834">
            <v>0</v>
          </cell>
          <cell r="J834">
            <v>0</v>
          </cell>
          <cell r="L834">
            <v>0</v>
          </cell>
        </row>
        <row r="835">
          <cell r="E835">
            <v>0</v>
          </cell>
          <cell r="F835">
            <v>0</v>
          </cell>
          <cell r="I835">
            <v>19800000</v>
          </cell>
          <cell r="J835">
            <v>0</v>
          </cell>
          <cell r="L835">
            <v>19800000</v>
          </cell>
        </row>
        <row r="836">
          <cell r="E836">
            <v>0</v>
          </cell>
          <cell r="F836">
            <v>0</v>
          </cell>
          <cell r="I836">
            <v>30000000</v>
          </cell>
          <cell r="J836">
            <v>0</v>
          </cell>
          <cell r="L836">
            <v>30000000</v>
          </cell>
        </row>
        <row r="837">
          <cell r="E837">
            <v>0</v>
          </cell>
          <cell r="F837">
            <v>0</v>
          </cell>
          <cell r="I837">
            <v>35000000</v>
          </cell>
          <cell r="J837">
            <v>0</v>
          </cell>
          <cell r="L837">
            <v>35000000</v>
          </cell>
        </row>
        <row r="838">
          <cell r="E838">
            <v>0</v>
          </cell>
          <cell r="F838">
            <v>0</v>
          </cell>
          <cell r="I838">
            <v>35000000</v>
          </cell>
          <cell r="J838">
            <v>0</v>
          </cell>
          <cell r="L838">
            <v>35000000</v>
          </cell>
        </row>
        <row r="839">
          <cell r="I839">
            <v>0</v>
          </cell>
          <cell r="L839">
            <v>0</v>
          </cell>
        </row>
        <row r="840">
          <cell r="E840">
            <v>0</v>
          </cell>
          <cell r="F840">
            <v>584632980</v>
          </cell>
          <cell r="I840">
            <v>386303547</v>
          </cell>
          <cell r="J840">
            <v>0</v>
          </cell>
          <cell r="L840">
            <v>970936527</v>
          </cell>
        </row>
        <row r="841">
          <cell r="E841">
            <v>0</v>
          </cell>
          <cell r="F841">
            <v>0</v>
          </cell>
          <cell r="I841">
            <v>306928547</v>
          </cell>
          <cell r="J841">
            <v>0</v>
          </cell>
          <cell r="L841">
            <v>306928547</v>
          </cell>
        </row>
        <row r="842">
          <cell r="E842">
            <v>0</v>
          </cell>
          <cell r="F842">
            <v>0</v>
          </cell>
          <cell r="I842">
            <v>306928547</v>
          </cell>
          <cell r="J842">
            <v>0</v>
          </cell>
          <cell r="L842">
            <v>306928547</v>
          </cell>
        </row>
        <row r="843">
          <cell r="E843">
            <v>0</v>
          </cell>
          <cell r="F843">
            <v>0</v>
          </cell>
          <cell r="I843">
            <v>306928547</v>
          </cell>
          <cell r="J843">
            <v>0</v>
          </cell>
          <cell r="L843">
            <v>306928547</v>
          </cell>
        </row>
        <row r="844">
          <cell r="E844">
            <v>0</v>
          </cell>
          <cell r="F844">
            <v>0</v>
          </cell>
          <cell r="I844">
            <v>184750000</v>
          </cell>
          <cell r="J844">
            <v>0</v>
          </cell>
          <cell r="L844">
            <v>184750000</v>
          </cell>
        </row>
        <row r="846">
          <cell r="E846">
            <v>0</v>
          </cell>
          <cell r="F846">
            <v>0</v>
          </cell>
          <cell r="I846">
            <v>184750000</v>
          </cell>
          <cell r="J846">
            <v>0</v>
          </cell>
          <cell r="L846">
            <v>184750000</v>
          </cell>
        </row>
        <row r="847">
          <cell r="E847">
            <v>0</v>
          </cell>
          <cell r="F847">
            <v>0</v>
          </cell>
          <cell r="I847">
            <v>0</v>
          </cell>
          <cell r="J847">
            <v>0</v>
          </cell>
          <cell r="L847">
            <v>0</v>
          </cell>
        </row>
        <row r="848">
          <cell r="E848">
            <v>0</v>
          </cell>
          <cell r="F848">
            <v>0</v>
          </cell>
          <cell r="I848">
            <v>9169200</v>
          </cell>
          <cell r="J848">
            <v>0</v>
          </cell>
          <cell r="L848">
            <v>9169200</v>
          </cell>
        </row>
        <row r="849">
          <cell r="E849">
            <v>0</v>
          </cell>
          <cell r="F849">
            <v>0</v>
          </cell>
          <cell r="I849">
            <v>9169200</v>
          </cell>
          <cell r="J849">
            <v>0</v>
          </cell>
          <cell r="L849">
            <v>9169200</v>
          </cell>
        </row>
        <row r="850">
          <cell r="E850">
            <v>0</v>
          </cell>
          <cell r="I850">
            <v>9169200</v>
          </cell>
          <cell r="L850">
            <v>9169200</v>
          </cell>
        </row>
        <row r="851">
          <cell r="E851">
            <v>0</v>
          </cell>
          <cell r="F851">
            <v>0</v>
          </cell>
          <cell r="I851">
            <v>113009347</v>
          </cell>
          <cell r="J851">
            <v>0</v>
          </cell>
          <cell r="L851">
            <v>113009347</v>
          </cell>
        </row>
        <row r="852">
          <cell r="E852">
            <v>0</v>
          </cell>
          <cell r="F852">
            <v>0</v>
          </cell>
          <cell r="I852">
            <v>113009347</v>
          </cell>
          <cell r="J852">
            <v>0</v>
          </cell>
          <cell r="L852">
            <v>113009347</v>
          </cell>
        </row>
        <row r="853">
          <cell r="E853">
            <v>0</v>
          </cell>
          <cell r="I853">
            <v>113009347</v>
          </cell>
          <cell r="L853">
            <v>113009347</v>
          </cell>
        </row>
        <row r="854">
          <cell r="I854">
            <v>0</v>
          </cell>
          <cell r="L854">
            <v>0</v>
          </cell>
        </row>
        <row r="855">
          <cell r="E855">
            <v>0</v>
          </cell>
          <cell r="F855">
            <v>584632980</v>
          </cell>
          <cell r="I855">
            <v>0</v>
          </cell>
          <cell r="J855">
            <v>0</v>
          </cell>
          <cell r="L855">
            <v>584632980</v>
          </cell>
        </row>
        <row r="856">
          <cell r="E856">
            <v>0</v>
          </cell>
          <cell r="F856">
            <v>584632980</v>
          </cell>
          <cell r="I856">
            <v>0</v>
          </cell>
          <cell r="J856">
            <v>0</v>
          </cell>
          <cell r="L856">
            <v>584632980</v>
          </cell>
        </row>
        <row r="857">
          <cell r="E857">
            <v>0</v>
          </cell>
          <cell r="F857">
            <v>584632980</v>
          </cell>
          <cell r="I857">
            <v>0</v>
          </cell>
          <cell r="J857">
            <v>0</v>
          </cell>
          <cell r="L857">
            <v>584632980</v>
          </cell>
        </row>
        <row r="858">
          <cell r="E858">
            <v>0</v>
          </cell>
          <cell r="F858">
            <v>584632980</v>
          </cell>
          <cell r="I858">
            <v>0</v>
          </cell>
          <cell r="J858">
            <v>0</v>
          </cell>
          <cell r="L858">
            <v>584632980</v>
          </cell>
        </row>
        <row r="859">
          <cell r="E859">
            <v>0</v>
          </cell>
          <cell r="F859">
            <v>584632980</v>
          </cell>
          <cell r="I859">
            <v>0</v>
          </cell>
          <cell r="J859">
            <v>0</v>
          </cell>
          <cell r="L859">
            <v>584632980</v>
          </cell>
        </row>
        <row r="860">
          <cell r="E860">
            <v>0</v>
          </cell>
          <cell r="F860">
            <v>584632980</v>
          </cell>
          <cell r="I860">
            <v>0</v>
          </cell>
          <cell r="J860">
            <v>0</v>
          </cell>
          <cell r="L860">
            <v>584632980</v>
          </cell>
        </row>
        <row r="862">
          <cell r="E862">
            <v>0</v>
          </cell>
          <cell r="F862">
            <v>0</v>
          </cell>
          <cell r="I862">
            <v>79375000</v>
          </cell>
          <cell r="J862">
            <v>0</v>
          </cell>
          <cell r="L862">
            <v>79375000</v>
          </cell>
        </row>
        <row r="863">
          <cell r="E863">
            <v>0</v>
          </cell>
          <cell r="F863">
            <v>0</v>
          </cell>
          <cell r="I863">
            <v>79375000</v>
          </cell>
          <cell r="J863">
            <v>0</v>
          </cell>
          <cell r="L863">
            <v>79375000</v>
          </cell>
        </row>
        <row r="864">
          <cell r="E864">
            <v>0</v>
          </cell>
          <cell r="F864">
            <v>0</v>
          </cell>
          <cell r="I864">
            <v>79375000</v>
          </cell>
          <cell r="J864">
            <v>0</v>
          </cell>
          <cell r="L864">
            <v>79375000</v>
          </cell>
        </row>
        <row r="865">
          <cell r="E865">
            <v>0</v>
          </cell>
          <cell r="F865">
            <v>0</v>
          </cell>
          <cell r="I865">
            <v>79375000</v>
          </cell>
          <cell r="J865">
            <v>0</v>
          </cell>
          <cell r="L865">
            <v>79375000</v>
          </cell>
        </row>
        <row r="866">
          <cell r="E866">
            <v>0</v>
          </cell>
          <cell r="F866">
            <v>0</v>
          </cell>
          <cell r="I866">
            <v>79375000</v>
          </cell>
          <cell r="J866">
            <v>0</v>
          </cell>
          <cell r="L866">
            <v>79375000</v>
          </cell>
        </row>
        <row r="867">
          <cell r="E867">
            <v>0</v>
          </cell>
          <cell r="F867">
            <v>0</v>
          </cell>
          <cell r="I867">
            <v>79375000</v>
          </cell>
          <cell r="J867">
            <v>0</v>
          </cell>
          <cell r="L867">
            <v>79375000</v>
          </cell>
        </row>
        <row r="868">
          <cell r="E868">
            <v>0</v>
          </cell>
          <cell r="F868">
            <v>0</v>
          </cell>
          <cell r="I868">
            <v>5000000</v>
          </cell>
          <cell r="J868">
            <v>0</v>
          </cell>
          <cell r="L868">
            <v>5000000</v>
          </cell>
        </row>
        <row r="869">
          <cell r="E869">
            <v>0</v>
          </cell>
          <cell r="F869">
            <v>0</v>
          </cell>
          <cell r="I869">
            <v>60400000</v>
          </cell>
          <cell r="J869">
            <v>0</v>
          </cell>
          <cell r="L869">
            <v>60400000</v>
          </cell>
        </row>
        <row r="870">
          <cell r="I870">
            <v>0</v>
          </cell>
          <cell r="L870">
            <v>0</v>
          </cell>
        </row>
        <row r="871">
          <cell r="E871">
            <v>12308524637</v>
          </cell>
          <cell r="F871">
            <v>4962927380</v>
          </cell>
          <cell r="I871">
            <v>6272698950</v>
          </cell>
          <cell r="J871">
            <v>4024433456</v>
          </cell>
          <cell r="L871">
            <v>27568584423</v>
          </cell>
        </row>
      </sheetData>
      <sheetData sheetId="97"/>
      <sheetData sheetId="98">
        <row r="759">
          <cell r="I759">
            <v>644404600</v>
          </cell>
        </row>
      </sheetData>
      <sheetData sheetId="99">
        <row r="866">
          <cell r="I866">
            <v>1234279800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...........SPD GU7 DAN 8"/>
    </sheetNames>
    <sheetDataSet>
      <sheetData sheetId="0">
        <row r="368">
          <cell r="C368">
            <v>25991000</v>
          </cell>
        </row>
        <row r="395">
          <cell r="C395">
            <v>222903600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5336-5502-4CDB-B5FA-E7F0B8CDFA8B}">
  <dimension ref="A1:T931"/>
  <sheetViews>
    <sheetView tabSelected="1" view="pageBreakPreview" zoomScale="80" zoomScaleNormal="80" zoomScaleSheetLayoutView="80" workbookViewId="0">
      <pane ySplit="7" topLeftCell="A180" activePane="bottomLeft" state="frozen"/>
      <selection pane="bottomLeft" activeCell="B155" sqref="B155"/>
    </sheetView>
  </sheetViews>
  <sheetFormatPr defaultRowHeight="15.75" x14ac:dyDescent="0.25"/>
  <cols>
    <col min="1" max="1" width="15.28515625" style="1" customWidth="1"/>
    <col min="2" max="2" width="64" style="3" customWidth="1"/>
    <col min="3" max="3" width="19.42578125" style="1" customWidth="1"/>
    <col min="4" max="4" width="16.7109375" style="2" hidden="1" customWidth="1"/>
    <col min="5" max="5" width="17.5703125" style="2" hidden="1" customWidth="1"/>
    <col min="6" max="6" width="15.7109375" style="2" hidden="1" customWidth="1"/>
    <col min="7" max="7" width="16" style="2" hidden="1" customWidth="1"/>
    <col min="8" max="8" width="15.5703125" style="2" hidden="1" customWidth="1"/>
    <col min="9" max="9" width="16.5703125" style="2" customWidth="1"/>
    <col min="10" max="10" width="15.42578125" style="2" hidden="1" customWidth="1"/>
    <col min="11" max="11" width="18.42578125" style="7" customWidth="1"/>
    <col min="12" max="12" width="16.7109375" style="7" hidden="1" customWidth="1"/>
    <col min="13" max="13" width="8.28515625" style="8" customWidth="1"/>
    <col min="14" max="14" width="7.5703125" style="8" hidden="1" customWidth="1"/>
    <col min="15" max="15" width="21.140625" style="2" customWidth="1"/>
    <col min="16" max="16" width="19.140625" style="2" customWidth="1"/>
    <col min="17" max="16384" width="9.140625" style="1"/>
  </cols>
  <sheetData>
    <row r="1" spans="1:16" ht="15.75" customHeight="1" x14ac:dyDescent="0.3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1"/>
    </row>
    <row r="2" spans="1:16" ht="18.75" x14ac:dyDescent="0.3">
      <c r="A2" s="378" t="s">
        <v>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1"/>
    </row>
    <row r="3" spans="1:16" ht="18.75" x14ac:dyDescent="0.3">
      <c r="A3" s="378" t="s">
        <v>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1"/>
    </row>
    <row r="4" spans="1:16" ht="18.75" x14ac:dyDescent="0.3">
      <c r="A4" s="378" t="s">
        <v>3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1"/>
    </row>
    <row r="5" spans="1:16" ht="19.5" customHeight="1" x14ac:dyDescent="0.25">
      <c r="C5" s="4"/>
      <c r="D5" s="5"/>
      <c r="E5" s="6"/>
      <c r="F5" s="5"/>
      <c r="G5" s="5"/>
      <c r="H5" s="5"/>
      <c r="I5" s="5" t="s">
        <v>4</v>
      </c>
      <c r="J5" s="5"/>
    </row>
    <row r="6" spans="1:16" s="10" customFormat="1" ht="30" customHeight="1" x14ac:dyDescent="0.25">
      <c r="A6" s="379" t="s">
        <v>5</v>
      </c>
      <c r="B6" s="381" t="s">
        <v>6</v>
      </c>
      <c r="C6" s="379" t="s">
        <v>7</v>
      </c>
      <c r="D6" s="383" t="s">
        <v>8</v>
      </c>
      <c r="E6" s="385" t="s">
        <v>9</v>
      </c>
      <c r="F6" s="386"/>
      <c r="G6" s="386"/>
      <c r="H6" s="387"/>
      <c r="I6" s="383" t="s">
        <v>10</v>
      </c>
      <c r="J6" s="383" t="s">
        <v>11</v>
      </c>
      <c r="K6" s="388" t="s">
        <v>12</v>
      </c>
      <c r="L6" s="388" t="s">
        <v>13</v>
      </c>
      <c r="M6" s="375" t="s">
        <v>14</v>
      </c>
      <c r="N6" s="375" t="s">
        <v>15</v>
      </c>
      <c r="O6" s="9"/>
      <c r="P6" s="9"/>
    </row>
    <row r="7" spans="1:16" s="10" customFormat="1" ht="44.25" customHeight="1" thickBot="1" x14ac:dyDescent="0.3">
      <c r="A7" s="380"/>
      <c r="B7" s="382"/>
      <c r="C7" s="380"/>
      <c r="D7" s="384"/>
      <c r="E7" s="11" t="s">
        <v>16</v>
      </c>
      <c r="F7" s="11" t="s">
        <v>17</v>
      </c>
      <c r="G7" s="11" t="s">
        <v>18</v>
      </c>
      <c r="H7" s="11" t="s">
        <v>19</v>
      </c>
      <c r="I7" s="384"/>
      <c r="J7" s="384"/>
      <c r="K7" s="389"/>
      <c r="L7" s="389"/>
      <c r="M7" s="376"/>
      <c r="N7" s="376"/>
      <c r="O7" s="9"/>
      <c r="P7" s="9"/>
    </row>
    <row r="8" spans="1:16" s="10" customFormat="1" ht="12" customHeight="1" thickTop="1" x14ac:dyDescent="0.25">
      <c r="A8" s="12">
        <v>1</v>
      </c>
      <c r="B8" s="13">
        <v>2</v>
      </c>
      <c r="C8" s="12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 t="s">
        <v>20</v>
      </c>
      <c r="J8" s="15" t="s">
        <v>21</v>
      </c>
      <c r="K8" s="16" t="s">
        <v>22</v>
      </c>
      <c r="L8" s="17"/>
      <c r="M8" s="16">
        <v>12</v>
      </c>
      <c r="N8" s="16">
        <v>13</v>
      </c>
      <c r="O8" s="9"/>
      <c r="P8" s="9"/>
    </row>
    <row r="9" spans="1:16" s="25" customFormat="1" ht="25.5" customHeight="1" x14ac:dyDescent="0.25">
      <c r="A9" s="18" t="s">
        <v>23</v>
      </c>
      <c r="B9" s="19" t="s">
        <v>24</v>
      </c>
      <c r="C9" s="20">
        <f>SUM(C10,C65,C102,C245,C570)</f>
        <v>22056908031.380001</v>
      </c>
      <c r="D9" s="20">
        <f t="shared" ref="D9:I9" si="0">SUM(D10,D65,D102,D245,D570)</f>
        <v>20803856511</v>
      </c>
      <c r="E9" s="20">
        <f t="shared" si="0"/>
        <v>12308524637</v>
      </c>
      <c r="F9" s="20">
        <f t="shared" si="0"/>
        <v>2090569580</v>
      </c>
      <c r="G9" s="20">
        <f t="shared" si="0"/>
        <v>4621307204</v>
      </c>
      <c r="H9" s="20">
        <f t="shared" si="0"/>
        <v>1685149700</v>
      </c>
      <c r="I9" s="20">
        <f t="shared" si="0"/>
        <v>20705551121</v>
      </c>
      <c r="J9" s="21">
        <f t="shared" ref="J9:J72" si="1">D9-I9</f>
        <v>98305390</v>
      </c>
      <c r="K9" s="20">
        <f>SUM(K10,K65,K102,K245,K570)</f>
        <v>1367058247.3800001</v>
      </c>
      <c r="L9" s="22">
        <f>C9-D9</f>
        <v>1253051520.3800011</v>
      </c>
      <c r="M9" s="23">
        <f t="shared" ref="M9:M21" si="2">I9/C9*100%</f>
        <v>0.93873316656815875</v>
      </c>
      <c r="N9" s="23">
        <f t="shared" ref="N9:N77" si="3">D9/C9*100%</f>
        <v>0.94319006460029187</v>
      </c>
      <c r="O9" s="24"/>
      <c r="P9" s="24"/>
    </row>
    <row r="10" spans="1:16" s="25" customFormat="1" ht="32.25" customHeight="1" x14ac:dyDescent="0.25">
      <c r="A10" s="26" t="s">
        <v>25</v>
      </c>
      <c r="B10" s="27" t="s">
        <v>26</v>
      </c>
      <c r="C10" s="391">
        <f>SUM(C11,C47)</f>
        <v>575000000</v>
      </c>
      <c r="D10" s="29">
        <f t="shared" ref="D10:K10" si="4">D11+D47</f>
        <v>574629000</v>
      </c>
      <c r="E10" s="29">
        <f t="shared" si="4"/>
        <v>0</v>
      </c>
      <c r="F10" s="29">
        <f t="shared" si="4"/>
        <v>0</v>
      </c>
      <c r="G10" s="29">
        <f t="shared" si="4"/>
        <v>265252000</v>
      </c>
      <c r="H10" s="29">
        <f t="shared" si="4"/>
        <v>299350000</v>
      </c>
      <c r="I10" s="29">
        <f t="shared" si="4"/>
        <v>564602000</v>
      </c>
      <c r="J10" s="30">
        <f t="shared" si="1"/>
        <v>10027000</v>
      </c>
      <c r="K10" s="28">
        <f t="shared" si="4"/>
        <v>2898000</v>
      </c>
      <c r="L10" s="22">
        <f t="shared" ref="L10:L78" si="5">C10-D10</f>
        <v>371000</v>
      </c>
      <c r="M10" s="23">
        <f t="shared" si="2"/>
        <v>0.98191652173913047</v>
      </c>
      <c r="N10" s="23">
        <f t="shared" si="3"/>
        <v>0.9993547826086957</v>
      </c>
      <c r="O10" s="24"/>
      <c r="P10" s="24"/>
    </row>
    <row r="11" spans="1:16" s="25" customFormat="1" ht="46.5" customHeight="1" x14ac:dyDescent="0.25">
      <c r="A11" s="26" t="s">
        <v>27</v>
      </c>
      <c r="B11" s="27" t="s">
        <v>28</v>
      </c>
      <c r="C11" s="29">
        <f>SUM(C12,C23)</f>
        <v>375000000</v>
      </c>
      <c r="D11" s="29">
        <f t="shared" ref="D11:K11" si="6">SUM(D12,D23)</f>
        <v>374629000</v>
      </c>
      <c r="E11" s="29">
        <f t="shared" si="6"/>
        <v>0</v>
      </c>
      <c r="F11" s="29">
        <f t="shared" si="6"/>
        <v>0</v>
      </c>
      <c r="G11" s="29">
        <f t="shared" si="6"/>
        <v>265252000</v>
      </c>
      <c r="H11" s="29">
        <f t="shared" si="6"/>
        <v>107610000</v>
      </c>
      <c r="I11" s="29">
        <f t="shared" si="6"/>
        <v>372862000</v>
      </c>
      <c r="J11" s="30">
        <f t="shared" si="1"/>
        <v>1767000</v>
      </c>
      <c r="K11" s="29">
        <f t="shared" si="6"/>
        <v>2138000</v>
      </c>
      <c r="L11" s="31">
        <f t="shared" si="5"/>
        <v>371000</v>
      </c>
      <c r="M11" s="23">
        <f t="shared" si="2"/>
        <v>0.99429866666666666</v>
      </c>
      <c r="N11" s="23">
        <f t="shared" si="3"/>
        <v>0.99901066666666671</v>
      </c>
      <c r="O11" s="24"/>
      <c r="P11" s="24"/>
    </row>
    <row r="12" spans="1:16" s="25" customFormat="1" ht="31.5" customHeight="1" x14ac:dyDescent="0.25">
      <c r="A12" s="26" t="s">
        <v>29</v>
      </c>
      <c r="B12" s="352" t="s">
        <v>30</v>
      </c>
      <c r="C12" s="353">
        <f>C13</f>
        <v>75000000</v>
      </c>
      <c r="D12" s="29">
        <f t="shared" ref="D12:K13" si="7">D13</f>
        <v>75000000</v>
      </c>
      <c r="E12" s="29">
        <f t="shared" si="7"/>
        <v>0</v>
      </c>
      <c r="F12" s="29">
        <f t="shared" si="7"/>
        <v>0</v>
      </c>
      <c r="G12" s="29">
        <f t="shared" si="7"/>
        <v>75000000</v>
      </c>
      <c r="H12" s="29">
        <f t="shared" si="7"/>
        <v>0</v>
      </c>
      <c r="I12" s="354">
        <f t="shared" si="7"/>
        <v>75000000</v>
      </c>
      <c r="J12" s="30">
        <f t="shared" si="1"/>
        <v>0</v>
      </c>
      <c r="K12" s="28">
        <f t="shared" si="7"/>
        <v>0</v>
      </c>
      <c r="L12" s="22">
        <f t="shared" si="5"/>
        <v>0</v>
      </c>
      <c r="M12" s="32">
        <f t="shared" si="2"/>
        <v>1</v>
      </c>
      <c r="N12" s="32">
        <f t="shared" si="3"/>
        <v>1</v>
      </c>
      <c r="O12" s="24"/>
      <c r="P12" s="24"/>
    </row>
    <row r="13" spans="1:16" s="39" customFormat="1" ht="17.25" customHeight="1" x14ac:dyDescent="0.25">
      <c r="A13" s="33" t="s">
        <v>31</v>
      </c>
      <c r="B13" s="34" t="s">
        <v>32</v>
      </c>
      <c r="C13" s="35">
        <f>C14</f>
        <v>75000000</v>
      </c>
      <c r="D13" s="36">
        <f t="shared" si="7"/>
        <v>75000000</v>
      </c>
      <c r="E13" s="36">
        <f t="shared" si="7"/>
        <v>0</v>
      </c>
      <c r="F13" s="36">
        <f t="shared" si="7"/>
        <v>0</v>
      </c>
      <c r="G13" s="36">
        <f t="shared" si="7"/>
        <v>75000000</v>
      </c>
      <c r="H13" s="36">
        <f t="shared" si="7"/>
        <v>0</v>
      </c>
      <c r="I13" s="36">
        <f t="shared" si="7"/>
        <v>75000000</v>
      </c>
      <c r="J13" s="30">
        <f t="shared" si="1"/>
        <v>0</v>
      </c>
      <c r="K13" s="37">
        <f t="shared" si="7"/>
        <v>0</v>
      </c>
      <c r="L13" s="22">
        <f t="shared" si="5"/>
        <v>0</v>
      </c>
      <c r="M13" s="32">
        <f t="shared" si="2"/>
        <v>1</v>
      </c>
      <c r="N13" s="32">
        <f t="shared" si="3"/>
        <v>1</v>
      </c>
      <c r="O13" s="38"/>
      <c r="P13" s="38" t="s">
        <v>33</v>
      </c>
    </row>
    <row r="14" spans="1:16" s="39" customFormat="1" ht="17.25" customHeight="1" x14ac:dyDescent="0.25">
      <c r="A14" s="40" t="s">
        <v>34</v>
      </c>
      <c r="B14" s="34" t="s">
        <v>35</v>
      </c>
      <c r="C14" s="37">
        <f>SUM(C15,C19)</f>
        <v>75000000</v>
      </c>
      <c r="D14" s="36">
        <f t="shared" ref="D14:K14" si="8">SUM(D15,D19)</f>
        <v>75000000</v>
      </c>
      <c r="E14" s="36">
        <f t="shared" si="8"/>
        <v>0</v>
      </c>
      <c r="F14" s="36">
        <f t="shared" si="8"/>
        <v>0</v>
      </c>
      <c r="G14" s="36">
        <f t="shared" si="8"/>
        <v>75000000</v>
      </c>
      <c r="H14" s="36">
        <f t="shared" si="8"/>
        <v>0</v>
      </c>
      <c r="I14" s="36">
        <f t="shared" si="8"/>
        <v>75000000</v>
      </c>
      <c r="J14" s="30">
        <f t="shared" si="1"/>
        <v>0</v>
      </c>
      <c r="K14" s="37">
        <f t="shared" si="8"/>
        <v>0</v>
      </c>
      <c r="L14" s="22">
        <f t="shared" si="5"/>
        <v>0</v>
      </c>
      <c r="M14" s="32">
        <f t="shared" si="2"/>
        <v>1</v>
      </c>
      <c r="N14" s="32">
        <f t="shared" si="3"/>
        <v>1</v>
      </c>
      <c r="O14" s="38"/>
      <c r="P14" s="38"/>
    </row>
    <row r="15" spans="1:16" s="39" customFormat="1" ht="17.25" customHeight="1" x14ac:dyDescent="0.25">
      <c r="A15" s="40" t="s">
        <v>36</v>
      </c>
      <c r="B15" s="34" t="s">
        <v>37</v>
      </c>
      <c r="C15" s="37">
        <f>C16</f>
        <v>3000000</v>
      </c>
      <c r="D15" s="36">
        <f t="shared" ref="D15:K15" si="9">D16</f>
        <v>3000000</v>
      </c>
      <c r="E15" s="36">
        <f t="shared" si="9"/>
        <v>0</v>
      </c>
      <c r="F15" s="36">
        <f t="shared" si="9"/>
        <v>0</v>
      </c>
      <c r="G15" s="36">
        <f t="shared" si="9"/>
        <v>3000000</v>
      </c>
      <c r="H15" s="36">
        <f t="shared" si="9"/>
        <v>0</v>
      </c>
      <c r="I15" s="36">
        <f t="shared" si="9"/>
        <v>3000000</v>
      </c>
      <c r="J15" s="30">
        <f t="shared" si="1"/>
        <v>0</v>
      </c>
      <c r="K15" s="37">
        <f t="shared" si="9"/>
        <v>0</v>
      </c>
      <c r="L15" s="22">
        <f t="shared" si="5"/>
        <v>0</v>
      </c>
      <c r="M15" s="32">
        <f t="shared" si="2"/>
        <v>1</v>
      </c>
      <c r="N15" s="32">
        <f t="shared" si="3"/>
        <v>1</v>
      </c>
      <c r="O15" s="38"/>
      <c r="P15" s="38"/>
    </row>
    <row r="16" spans="1:16" s="39" customFormat="1" ht="17.25" customHeight="1" x14ac:dyDescent="0.25">
      <c r="A16" s="40" t="s">
        <v>38</v>
      </c>
      <c r="B16" s="34" t="s">
        <v>39</v>
      </c>
      <c r="C16" s="37">
        <f>SUM(C17:C18)</f>
        <v>3000000</v>
      </c>
      <c r="D16" s="36">
        <f t="shared" ref="D16:K16" si="10">SUM(D17:D18)</f>
        <v>3000000</v>
      </c>
      <c r="E16" s="36">
        <f t="shared" si="10"/>
        <v>0</v>
      </c>
      <c r="F16" s="36">
        <f t="shared" si="10"/>
        <v>0</v>
      </c>
      <c r="G16" s="36">
        <f t="shared" si="10"/>
        <v>3000000</v>
      </c>
      <c r="H16" s="36">
        <f t="shared" si="10"/>
        <v>0</v>
      </c>
      <c r="I16" s="36">
        <f t="shared" si="10"/>
        <v>3000000</v>
      </c>
      <c r="J16" s="30">
        <f t="shared" si="1"/>
        <v>0</v>
      </c>
      <c r="K16" s="37">
        <f t="shared" si="10"/>
        <v>0</v>
      </c>
      <c r="L16" s="22">
        <f t="shared" si="5"/>
        <v>0</v>
      </c>
      <c r="M16" s="32">
        <f t="shared" si="2"/>
        <v>1</v>
      </c>
      <c r="N16" s="32">
        <f t="shared" si="3"/>
        <v>1</v>
      </c>
      <c r="O16" s="38"/>
      <c r="P16" s="38"/>
    </row>
    <row r="17" spans="1:16" s="46" customFormat="1" ht="21" customHeight="1" x14ac:dyDescent="0.25">
      <c r="A17" s="41" t="s">
        <v>40</v>
      </c>
      <c r="B17" s="42" t="s">
        <v>41</v>
      </c>
      <c r="C17" s="43">
        <v>2016000</v>
      </c>
      <c r="D17" s="44">
        <f>'[1]MASTER SPD '!G17</f>
        <v>2016000</v>
      </c>
      <c r="E17" s="44">
        <f>'[1]MASTER RO GU'!E17</f>
        <v>0</v>
      </c>
      <c r="F17" s="44">
        <f>'[1]MASTER RO GU'!F17</f>
        <v>0</v>
      </c>
      <c r="G17" s="44">
        <f>'[1]MASTER RO GU'!I17</f>
        <v>2016000</v>
      </c>
      <c r="H17" s="44">
        <f>'[1]MASTER RO GU'!J17</f>
        <v>0</v>
      </c>
      <c r="I17" s="44">
        <f>'[1]MASTER RO GU'!L17</f>
        <v>2016000</v>
      </c>
      <c r="J17" s="44">
        <f t="shared" si="1"/>
        <v>0</v>
      </c>
      <c r="K17" s="43">
        <f>C17-I17</f>
        <v>0</v>
      </c>
      <c r="L17" s="31">
        <f t="shared" si="5"/>
        <v>0</v>
      </c>
      <c r="M17" s="23">
        <f t="shared" si="2"/>
        <v>1</v>
      </c>
      <c r="N17" s="23">
        <f t="shared" si="3"/>
        <v>1</v>
      </c>
      <c r="O17" s="45"/>
      <c r="P17" s="45"/>
    </row>
    <row r="18" spans="1:16" s="46" customFormat="1" ht="18.75" customHeight="1" x14ac:dyDescent="0.25">
      <c r="A18" s="41" t="s">
        <v>42</v>
      </c>
      <c r="B18" s="42" t="s">
        <v>43</v>
      </c>
      <c r="C18" s="43">
        <v>984000</v>
      </c>
      <c r="D18" s="44">
        <f>'[1]MASTER SPD '!G18</f>
        <v>984000</v>
      </c>
      <c r="E18" s="44">
        <f>'[1]MASTER RO GU'!E18</f>
        <v>0</v>
      </c>
      <c r="F18" s="44">
        <f>'[1]MASTER RO GU'!F18</f>
        <v>0</v>
      </c>
      <c r="G18" s="44">
        <f>'[1]MASTER RO GU'!I18</f>
        <v>984000</v>
      </c>
      <c r="H18" s="44">
        <f>'[1]MASTER RO GU'!J18</f>
        <v>0</v>
      </c>
      <c r="I18" s="44">
        <f>'[1]MASTER RO GU'!L18</f>
        <v>984000</v>
      </c>
      <c r="J18" s="44">
        <f t="shared" si="1"/>
        <v>0</v>
      </c>
      <c r="K18" s="43">
        <f>C18-I18</f>
        <v>0</v>
      </c>
      <c r="L18" s="31">
        <f t="shared" si="5"/>
        <v>0</v>
      </c>
      <c r="M18" s="23">
        <f t="shared" si="2"/>
        <v>1</v>
      </c>
      <c r="N18" s="23">
        <f t="shared" si="3"/>
        <v>1</v>
      </c>
      <c r="O18" s="45"/>
      <c r="P18" s="45"/>
    </row>
    <row r="19" spans="1:16" s="39" customFormat="1" ht="17.25" customHeight="1" x14ac:dyDescent="0.25">
      <c r="A19" s="40" t="s">
        <v>44</v>
      </c>
      <c r="B19" s="34" t="s">
        <v>45</v>
      </c>
      <c r="C19" s="37">
        <f>C20</f>
        <v>72000000</v>
      </c>
      <c r="D19" s="30">
        <f>'[1]MASTER SPD '!G19</f>
        <v>72000000</v>
      </c>
      <c r="E19" s="30">
        <f>'[1]MASTER RO GU'!E19</f>
        <v>0</v>
      </c>
      <c r="F19" s="30">
        <f>'[1]MASTER RO GU'!F19</f>
        <v>0</v>
      </c>
      <c r="G19" s="30">
        <f>'[1]MASTER RO GU'!I19</f>
        <v>72000000</v>
      </c>
      <c r="H19" s="30">
        <f>'[1]MASTER RO GU'!J19</f>
        <v>0</v>
      </c>
      <c r="I19" s="30">
        <f>'[1]MASTER RO GU'!L19</f>
        <v>72000000</v>
      </c>
      <c r="J19" s="30">
        <f t="shared" si="1"/>
        <v>0</v>
      </c>
      <c r="K19" s="37">
        <f t="shared" ref="K19:K20" si="11">K20</f>
        <v>0</v>
      </c>
      <c r="L19" s="22">
        <f t="shared" si="5"/>
        <v>0</v>
      </c>
      <c r="M19" s="32">
        <f t="shared" si="2"/>
        <v>1</v>
      </c>
      <c r="N19" s="32">
        <f t="shared" si="3"/>
        <v>1</v>
      </c>
      <c r="O19" s="38"/>
      <c r="P19" s="38"/>
    </row>
    <row r="20" spans="1:16" s="39" customFormat="1" ht="17.25" customHeight="1" x14ac:dyDescent="0.25">
      <c r="A20" s="40" t="s">
        <v>46</v>
      </c>
      <c r="B20" s="34" t="s">
        <v>47</v>
      </c>
      <c r="C20" s="37">
        <f>C21</f>
        <v>72000000</v>
      </c>
      <c r="D20" s="30">
        <f>'[1]MASTER SPD '!G20</f>
        <v>72000000</v>
      </c>
      <c r="E20" s="30">
        <f>'[1]MASTER RO GU'!E20</f>
        <v>0</v>
      </c>
      <c r="F20" s="30">
        <f>'[1]MASTER RO GU'!F20</f>
        <v>0</v>
      </c>
      <c r="G20" s="30">
        <f>'[1]MASTER RO GU'!I20</f>
        <v>72000000</v>
      </c>
      <c r="H20" s="30">
        <f>'[1]MASTER RO GU'!J20</f>
        <v>0</v>
      </c>
      <c r="I20" s="30">
        <f>'[1]MASTER RO GU'!L20</f>
        <v>72000000</v>
      </c>
      <c r="J20" s="30">
        <f t="shared" si="1"/>
        <v>0</v>
      </c>
      <c r="K20" s="37">
        <f t="shared" si="11"/>
        <v>0</v>
      </c>
      <c r="L20" s="22">
        <f t="shared" si="5"/>
        <v>0</v>
      </c>
      <c r="M20" s="32">
        <f t="shared" si="2"/>
        <v>1</v>
      </c>
      <c r="N20" s="32">
        <f t="shared" si="3"/>
        <v>1</v>
      </c>
      <c r="O20" s="38"/>
      <c r="P20" s="38"/>
    </row>
    <row r="21" spans="1:16" s="51" customFormat="1" ht="17.25" customHeight="1" x14ac:dyDescent="0.25">
      <c r="A21" s="47" t="s">
        <v>48</v>
      </c>
      <c r="B21" s="48" t="s">
        <v>49</v>
      </c>
      <c r="C21" s="49">
        <v>72000000</v>
      </c>
      <c r="D21" s="44">
        <f>'[1]MASTER SPD '!G21</f>
        <v>72000000</v>
      </c>
      <c r="E21" s="44">
        <f>'[1]MASTER RO GU'!E21</f>
        <v>0</v>
      </c>
      <c r="F21" s="44">
        <f>'[1]MASTER RO GU'!F21</f>
        <v>0</v>
      </c>
      <c r="G21" s="44">
        <f>'[1]MASTER RO GU'!I21</f>
        <v>72000000</v>
      </c>
      <c r="H21" s="44">
        <f>'[1]MASTER RO GU'!J21</f>
        <v>0</v>
      </c>
      <c r="I21" s="44">
        <f>'[1]MASTER RO GU'!L21</f>
        <v>72000000</v>
      </c>
      <c r="J21" s="44">
        <f t="shared" si="1"/>
        <v>0</v>
      </c>
      <c r="K21" s="43">
        <f>C21-I21</f>
        <v>0</v>
      </c>
      <c r="L21" s="31">
        <f t="shared" si="5"/>
        <v>0</v>
      </c>
      <c r="M21" s="23">
        <f t="shared" si="2"/>
        <v>1</v>
      </c>
      <c r="N21" s="23">
        <f t="shared" si="3"/>
        <v>1</v>
      </c>
      <c r="O21" s="50"/>
      <c r="P21" s="50"/>
    </row>
    <row r="22" spans="1:16" ht="15.75" customHeight="1" x14ac:dyDescent="0.25">
      <c r="A22" s="41"/>
      <c r="B22" s="42"/>
      <c r="C22" s="43"/>
      <c r="D22" s="44">
        <f>'[1]MASTER SPD '!G22</f>
        <v>0</v>
      </c>
      <c r="E22" s="44">
        <f>'[1]MASTER RO GU'!E22</f>
        <v>0</v>
      </c>
      <c r="F22" s="44">
        <f>'[1]MASTER RO GU'!F22</f>
        <v>0</v>
      </c>
      <c r="G22" s="44">
        <f>'[1]MASTER RO GU'!I22</f>
        <v>0</v>
      </c>
      <c r="H22" s="44">
        <f>'[1]MASTER RO GU'!J22</f>
        <v>0</v>
      </c>
      <c r="I22" s="44">
        <f>'[1]MASTER RO GU'!L22</f>
        <v>0</v>
      </c>
      <c r="J22" s="44">
        <f t="shared" si="1"/>
        <v>0</v>
      </c>
      <c r="K22" s="52"/>
      <c r="L22" s="31">
        <f t="shared" si="5"/>
        <v>0</v>
      </c>
      <c r="M22" s="53"/>
      <c r="N22" s="23"/>
    </row>
    <row r="23" spans="1:16" s="25" customFormat="1" ht="48" customHeight="1" x14ac:dyDescent="0.25">
      <c r="A23" s="26" t="s">
        <v>50</v>
      </c>
      <c r="B23" s="352" t="s">
        <v>51</v>
      </c>
      <c r="C23" s="353">
        <f>C24</f>
        <v>300000000</v>
      </c>
      <c r="D23" s="71">
        <f>'[1]MASTER SPD '!G23</f>
        <v>299629000</v>
      </c>
      <c r="E23" s="71">
        <f>'[1]MASTER RO GU'!E23</f>
        <v>0</v>
      </c>
      <c r="F23" s="71">
        <f>'[1]MASTER RO GU'!F23</f>
        <v>0</v>
      </c>
      <c r="G23" s="71">
        <f>'[1]MASTER RO GU'!I23</f>
        <v>190252000</v>
      </c>
      <c r="H23" s="71">
        <f>'[1]MASTER RO GU'!J23</f>
        <v>107610000</v>
      </c>
      <c r="I23" s="71">
        <f>'[1]MASTER RO GU'!L23</f>
        <v>297862000</v>
      </c>
      <c r="J23" s="30">
        <f t="shared" si="1"/>
        <v>1767000</v>
      </c>
      <c r="K23" s="28">
        <f t="shared" ref="K23" si="12">K24</f>
        <v>2138000</v>
      </c>
      <c r="L23" s="22">
        <f t="shared" si="5"/>
        <v>371000</v>
      </c>
      <c r="M23" s="32">
        <f t="shared" ref="M23:M45" si="13">I23/C23*100%</f>
        <v>0.99287333333333339</v>
      </c>
      <c r="N23" s="32">
        <f t="shared" si="3"/>
        <v>0.99876333333333334</v>
      </c>
      <c r="O23" s="24"/>
      <c r="P23" s="24">
        <v>52000000</v>
      </c>
    </row>
    <row r="24" spans="1:16" s="39" customFormat="1" ht="17.25" customHeight="1" x14ac:dyDescent="0.25">
      <c r="A24" s="33" t="s">
        <v>31</v>
      </c>
      <c r="B24" s="34" t="s">
        <v>32</v>
      </c>
      <c r="C24" s="37">
        <f>SUM(C25,C42)</f>
        <v>300000000</v>
      </c>
      <c r="D24" s="30">
        <f>'[1]MASTER SPD '!G24</f>
        <v>299629000</v>
      </c>
      <c r="E24" s="30">
        <f>'[1]MASTER RO GU'!E24</f>
        <v>0</v>
      </c>
      <c r="F24" s="30">
        <f>'[1]MASTER RO GU'!F24</f>
        <v>0</v>
      </c>
      <c r="G24" s="30">
        <f>'[1]MASTER RO GU'!I24</f>
        <v>190252000</v>
      </c>
      <c r="H24" s="30">
        <f>'[1]MASTER RO GU'!J24</f>
        <v>107610000</v>
      </c>
      <c r="I24" s="30">
        <f>'[1]MASTER RO GU'!L24</f>
        <v>297862000</v>
      </c>
      <c r="J24" s="30">
        <f t="shared" si="1"/>
        <v>1767000</v>
      </c>
      <c r="K24" s="37">
        <f t="shared" ref="K24" si="14">SUM(K25,K42)</f>
        <v>2138000</v>
      </c>
      <c r="L24" s="22">
        <f t="shared" si="5"/>
        <v>371000</v>
      </c>
      <c r="M24" s="32">
        <f t="shared" si="13"/>
        <v>0.99287333333333339</v>
      </c>
      <c r="N24" s="32">
        <f t="shared" si="3"/>
        <v>0.99876333333333334</v>
      </c>
      <c r="O24" s="38"/>
      <c r="P24" s="38">
        <v>50000000</v>
      </c>
    </row>
    <row r="25" spans="1:16" s="39" customFormat="1" ht="17.25" customHeight="1" x14ac:dyDescent="0.25">
      <c r="A25" s="40" t="s">
        <v>34</v>
      </c>
      <c r="B25" s="34" t="s">
        <v>35</v>
      </c>
      <c r="C25" s="37">
        <f>SUM(C26,C32,C39)</f>
        <v>160000000</v>
      </c>
      <c r="D25" s="30">
        <f>'[1]MASTER SPD '!G25</f>
        <v>159629000</v>
      </c>
      <c r="E25" s="30">
        <f>'[1]MASTER RO GU'!E25</f>
        <v>0</v>
      </c>
      <c r="F25" s="30">
        <f>'[1]MASTER RO GU'!F25</f>
        <v>0</v>
      </c>
      <c r="G25" s="30">
        <f>'[1]MASTER RO GU'!I25</f>
        <v>100252000</v>
      </c>
      <c r="H25" s="30">
        <f>'[1]MASTER RO GU'!J25</f>
        <v>57610000</v>
      </c>
      <c r="I25" s="30">
        <f>'[1]MASTER RO GU'!L25</f>
        <v>157862000</v>
      </c>
      <c r="J25" s="30">
        <f t="shared" si="1"/>
        <v>1767000</v>
      </c>
      <c r="K25" s="37">
        <f t="shared" ref="K25" si="15">SUM(K26,K32,K39)</f>
        <v>2138000</v>
      </c>
      <c r="L25" s="22">
        <f t="shared" si="5"/>
        <v>371000</v>
      </c>
      <c r="M25" s="32">
        <f t="shared" si="13"/>
        <v>0.98663749999999995</v>
      </c>
      <c r="N25" s="32">
        <f t="shared" si="3"/>
        <v>0.99768124999999996</v>
      </c>
      <c r="O25" s="38"/>
      <c r="P25" s="38">
        <v>50000000</v>
      </c>
    </row>
    <row r="26" spans="1:16" s="39" customFormat="1" ht="17.25" customHeight="1" x14ac:dyDescent="0.25">
      <c r="A26" s="40" t="s">
        <v>36</v>
      </c>
      <c r="B26" s="34" t="s">
        <v>37</v>
      </c>
      <c r="C26" s="37">
        <f>C27</f>
        <v>31253000</v>
      </c>
      <c r="D26" s="30">
        <f>'[1]MASTER SPD '!G26</f>
        <v>31253000</v>
      </c>
      <c r="E26" s="30">
        <f>'[1]MASTER RO GU'!E26</f>
        <v>0</v>
      </c>
      <c r="F26" s="30">
        <f>'[1]MASTER RO GU'!F26</f>
        <v>0</v>
      </c>
      <c r="G26" s="30">
        <f>'[1]MASTER RO GU'!I26</f>
        <v>21653000</v>
      </c>
      <c r="H26" s="30">
        <f>'[1]MASTER RO GU'!J26</f>
        <v>9600000</v>
      </c>
      <c r="I26" s="30">
        <f>'[1]MASTER RO GU'!L26</f>
        <v>31253000</v>
      </c>
      <c r="J26" s="30">
        <f t="shared" si="1"/>
        <v>0</v>
      </c>
      <c r="K26" s="37">
        <f t="shared" ref="K26" si="16">K27</f>
        <v>0</v>
      </c>
      <c r="L26" s="22">
        <f t="shared" si="5"/>
        <v>0</v>
      </c>
      <c r="M26" s="32">
        <f t="shared" si="13"/>
        <v>1</v>
      </c>
      <c r="N26" s="32">
        <f t="shared" si="3"/>
        <v>1</v>
      </c>
      <c r="O26" s="38"/>
      <c r="P26" s="38">
        <v>199879200</v>
      </c>
    </row>
    <row r="27" spans="1:16" s="39" customFormat="1" ht="17.25" customHeight="1" x14ac:dyDescent="0.25">
      <c r="A27" s="40" t="s">
        <v>38</v>
      </c>
      <c r="B27" s="34" t="s">
        <v>39</v>
      </c>
      <c r="C27" s="37">
        <f>SUM(C28:C31)</f>
        <v>31253000</v>
      </c>
      <c r="D27" s="30">
        <f>'[1]MASTER SPD '!G27</f>
        <v>31253000</v>
      </c>
      <c r="E27" s="30">
        <f>'[1]MASTER RO GU'!E27</f>
        <v>0</v>
      </c>
      <c r="F27" s="30">
        <f>'[1]MASTER RO GU'!F27</f>
        <v>0</v>
      </c>
      <c r="G27" s="30">
        <f>'[1]MASTER RO GU'!I27</f>
        <v>21653000</v>
      </c>
      <c r="H27" s="30">
        <f>'[1]MASTER RO GU'!J27</f>
        <v>9600000</v>
      </c>
      <c r="I27" s="30">
        <f>'[1]MASTER RO GU'!L27</f>
        <v>31253000</v>
      </c>
      <c r="J27" s="30">
        <f t="shared" si="1"/>
        <v>0</v>
      </c>
      <c r="K27" s="37">
        <f t="shared" ref="K27" si="17">SUM(K28:K31)</f>
        <v>0</v>
      </c>
      <c r="L27" s="22">
        <f t="shared" si="5"/>
        <v>0</v>
      </c>
      <c r="M27" s="32">
        <f t="shared" si="13"/>
        <v>1</v>
      </c>
      <c r="N27" s="32">
        <f t="shared" si="3"/>
        <v>1</v>
      </c>
      <c r="O27" s="38"/>
      <c r="P27" s="38">
        <v>749055600</v>
      </c>
    </row>
    <row r="28" spans="1:16" s="46" customFormat="1" ht="20.25" customHeight="1" x14ac:dyDescent="0.25">
      <c r="A28" s="41" t="s">
        <v>40</v>
      </c>
      <c r="B28" s="42" t="s">
        <v>41</v>
      </c>
      <c r="C28" s="43">
        <v>4000000</v>
      </c>
      <c r="D28" s="44">
        <f>'[1]MASTER SPD '!G28</f>
        <v>4000000</v>
      </c>
      <c r="E28" s="44">
        <f>'[1]MASTER RO GU'!E28</f>
        <v>0</v>
      </c>
      <c r="F28" s="44">
        <f>'[1]MASTER RO GU'!F28</f>
        <v>0</v>
      </c>
      <c r="G28" s="44">
        <f>'[1]MASTER RO GU'!I28</f>
        <v>4000000</v>
      </c>
      <c r="H28" s="44">
        <f>'[1]MASTER RO GU'!J28</f>
        <v>0</v>
      </c>
      <c r="I28" s="44">
        <f>'[1]MASTER RO GU'!L28</f>
        <v>4000000</v>
      </c>
      <c r="J28" s="44">
        <f t="shared" si="1"/>
        <v>0</v>
      </c>
      <c r="K28" s="43">
        <f>C28-I28</f>
        <v>0</v>
      </c>
      <c r="L28" s="31">
        <f t="shared" si="5"/>
        <v>0</v>
      </c>
      <c r="M28" s="23">
        <f t="shared" si="13"/>
        <v>1</v>
      </c>
      <c r="N28" s="23">
        <f t="shared" si="3"/>
        <v>1</v>
      </c>
      <c r="O28" s="45"/>
      <c r="P28" s="29">
        <f>SUM(P23:P27)</f>
        <v>1100934800</v>
      </c>
    </row>
    <row r="29" spans="1:16" s="46" customFormat="1" ht="22.5" customHeight="1" x14ac:dyDescent="0.25">
      <c r="A29" s="41" t="s">
        <v>42</v>
      </c>
      <c r="B29" s="42" t="s">
        <v>43</v>
      </c>
      <c r="C29" s="43">
        <v>1703000</v>
      </c>
      <c r="D29" s="44">
        <f>'[1]MASTER SPD '!G29</f>
        <v>1703000</v>
      </c>
      <c r="E29" s="44">
        <f>'[1]MASTER RO GU'!E29</f>
        <v>0</v>
      </c>
      <c r="F29" s="44">
        <f>'[1]MASTER RO GU'!F29</f>
        <v>0</v>
      </c>
      <c r="G29" s="44">
        <f>'[1]MASTER RO GU'!I29</f>
        <v>1703000</v>
      </c>
      <c r="H29" s="44">
        <f>'[1]MASTER RO GU'!J29</f>
        <v>0</v>
      </c>
      <c r="I29" s="44">
        <f>'[1]MASTER RO GU'!L29</f>
        <v>1703000</v>
      </c>
      <c r="J29" s="44">
        <f t="shared" si="1"/>
        <v>0</v>
      </c>
      <c r="K29" s="43">
        <f>C29-I29</f>
        <v>0</v>
      </c>
      <c r="L29" s="31">
        <f t="shared" si="5"/>
        <v>0</v>
      </c>
      <c r="M29" s="54">
        <f t="shared" si="13"/>
        <v>1</v>
      </c>
      <c r="N29" s="23">
        <f t="shared" si="3"/>
        <v>1</v>
      </c>
      <c r="O29" s="45"/>
      <c r="P29" s="45"/>
    </row>
    <row r="30" spans="1:16" s="51" customFormat="1" ht="17.25" customHeight="1" x14ac:dyDescent="0.25">
      <c r="A30" s="47" t="s">
        <v>52</v>
      </c>
      <c r="B30" s="55" t="s">
        <v>53</v>
      </c>
      <c r="C30" s="49">
        <v>11150000</v>
      </c>
      <c r="D30" s="44">
        <f>'[1]MASTER SPD '!G30</f>
        <v>11150000</v>
      </c>
      <c r="E30" s="44">
        <f>'[1]MASTER RO GU'!E30</f>
        <v>0</v>
      </c>
      <c r="F30" s="44">
        <f>'[1]MASTER RO GU'!F30</f>
        <v>0</v>
      </c>
      <c r="G30" s="44">
        <f>'[1]MASTER RO GU'!I30</f>
        <v>11150000</v>
      </c>
      <c r="H30" s="44">
        <f>'[1]MASTER RO GU'!J30</f>
        <v>0</v>
      </c>
      <c r="I30" s="44">
        <f>'[1]MASTER RO GU'!L30</f>
        <v>11150000</v>
      </c>
      <c r="J30" s="44">
        <f t="shared" si="1"/>
        <v>0</v>
      </c>
      <c r="K30" s="43">
        <f>C30-I30</f>
        <v>0</v>
      </c>
      <c r="L30" s="31">
        <f t="shared" si="5"/>
        <v>0</v>
      </c>
      <c r="M30" s="23">
        <f t="shared" si="13"/>
        <v>1</v>
      </c>
      <c r="N30" s="23">
        <f t="shared" si="3"/>
        <v>1</v>
      </c>
      <c r="O30" s="50"/>
      <c r="P30" s="50"/>
    </row>
    <row r="31" spans="1:16" s="51" customFormat="1" ht="17.25" customHeight="1" x14ac:dyDescent="0.25">
      <c r="A31" s="47" t="s">
        <v>54</v>
      </c>
      <c r="B31" s="48" t="s">
        <v>55</v>
      </c>
      <c r="C31" s="49">
        <v>14400000</v>
      </c>
      <c r="D31" s="44">
        <f>'[1]MASTER SPD '!G31</f>
        <v>14400000</v>
      </c>
      <c r="E31" s="44">
        <f>'[1]MASTER RO GU'!E31</f>
        <v>0</v>
      </c>
      <c r="F31" s="44">
        <f>'[1]MASTER RO GU'!F31</f>
        <v>0</v>
      </c>
      <c r="G31" s="44">
        <f>'[1]MASTER RO GU'!I31</f>
        <v>4800000</v>
      </c>
      <c r="H31" s="44">
        <f>'[1]MASTER RO GU'!J31</f>
        <v>9600000</v>
      </c>
      <c r="I31" s="44">
        <f>'[1]MASTER RO GU'!L31</f>
        <v>14400000</v>
      </c>
      <c r="J31" s="44">
        <f t="shared" si="1"/>
        <v>0</v>
      </c>
      <c r="K31" s="43">
        <f>C31-I31</f>
        <v>0</v>
      </c>
      <c r="L31" s="31">
        <f t="shared" si="5"/>
        <v>0</v>
      </c>
      <c r="M31" s="23">
        <f t="shared" si="13"/>
        <v>1</v>
      </c>
      <c r="N31" s="23">
        <f t="shared" si="3"/>
        <v>1</v>
      </c>
      <c r="O31" s="50"/>
      <c r="P31" s="50"/>
    </row>
    <row r="32" spans="1:16" s="39" customFormat="1" ht="17.25" customHeight="1" x14ac:dyDescent="0.25">
      <c r="A32" s="40" t="s">
        <v>44</v>
      </c>
      <c r="B32" s="34" t="s">
        <v>45</v>
      </c>
      <c r="C32" s="37">
        <f>SUM(C33,C36)</f>
        <v>50752000</v>
      </c>
      <c r="D32" s="30">
        <f>'[1]MASTER SPD '!G32</f>
        <v>50752000</v>
      </c>
      <c r="E32" s="30">
        <f>'[1]MASTER RO GU'!E32</f>
        <v>0</v>
      </c>
      <c r="F32" s="30">
        <f>'[1]MASTER RO GU'!F32</f>
        <v>0</v>
      </c>
      <c r="G32" s="30">
        <f>'[1]MASTER RO GU'!I32</f>
        <v>39052000</v>
      </c>
      <c r="H32" s="30">
        <f>'[1]MASTER RO GU'!J32</f>
        <v>10900000</v>
      </c>
      <c r="I32" s="30">
        <f>'[1]MASTER RO GU'!L32</f>
        <v>49952000</v>
      </c>
      <c r="J32" s="30">
        <f t="shared" si="1"/>
        <v>800000</v>
      </c>
      <c r="K32" s="37">
        <f t="shared" ref="K32" si="18">SUM(K33,K36)</f>
        <v>800000</v>
      </c>
      <c r="L32" s="22">
        <f t="shared" si="5"/>
        <v>0</v>
      </c>
      <c r="M32" s="32">
        <f t="shared" si="13"/>
        <v>0.98423707440100883</v>
      </c>
      <c r="N32" s="32">
        <f t="shared" si="3"/>
        <v>1</v>
      </c>
      <c r="O32" s="38"/>
      <c r="P32" s="38"/>
    </row>
    <row r="33" spans="1:16" s="39" customFormat="1" ht="17.25" customHeight="1" x14ac:dyDescent="0.25">
      <c r="A33" s="40" t="s">
        <v>46</v>
      </c>
      <c r="B33" s="34" t="s">
        <v>47</v>
      </c>
      <c r="C33" s="37">
        <f>SUM(C34:C35)</f>
        <v>9600000</v>
      </c>
      <c r="D33" s="30">
        <f>'[1]MASTER SPD '!G33</f>
        <v>9600000</v>
      </c>
      <c r="E33" s="30">
        <f>'[1]MASTER RO GU'!E33</f>
        <v>0</v>
      </c>
      <c r="F33" s="30">
        <f>'[1]MASTER RO GU'!F33</f>
        <v>0</v>
      </c>
      <c r="G33" s="30">
        <f>'[1]MASTER RO GU'!I33</f>
        <v>8800000</v>
      </c>
      <c r="H33" s="30">
        <f>'[1]MASTER RO GU'!J33</f>
        <v>0</v>
      </c>
      <c r="I33" s="30">
        <f>'[1]MASTER RO GU'!L33</f>
        <v>8800000</v>
      </c>
      <c r="J33" s="30">
        <f t="shared" si="1"/>
        <v>800000</v>
      </c>
      <c r="K33" s="37">
        <f t="shared" ref="K33" si="19">SUM(K34:K35)</f>
        <v>800000</v>
      </c>
      <c r="L33" s="22">
        <f t="shared" si="5"/>
        <v>0</v>
      </c>
      <c r="M33" s="32">
        <f t="shared" si="13"/>
        <v>0.91666666666666663</v>
      </c>
      <c r="N33" s="32">
        <f t="shared" si="3"/>
        <v>1</v>
      </c>
      <c r="O33" s="38"/>
      <c r="P33" s="38"/>
    </row>
    <row r="34" spans="1:16" s="46" customFormat="1" ht="30.75" customHeight="1" x14ac:dyDescent="0.25">
      <c r="A34" s="41" t="s">
        <v>56</v>
      </c>
      <c r="B34" s="42" t="s">
        <v>57</v>
      </c>
      <c r="C34" s="43">
        <v>2400000</v>
      </c>
      <c r="D34" s="44">
        <f>'[1]MASTER SPD '!G34</f>
        <v>2400000</v>
      </c>
      <c r="E34" s="44">
        <f>'[1]MASTER RO GU'!E34</f>
        <v>0</v>
      </c>
      <c r="F34" s="44">
        <f>'[1]MASTER RO GU'!F34</f>
        <v>0</v>
      </c>
      <c r="G34" s="44">
        <f>'[1]MASTER RO GU'!I34</f>
        <v>1600000</v>
      </c>
      <c r="H34" s="44">
        <f>'[1]MASTER RO GU'!J34</f>
        <v>0</v>
      </c>
      <c r="I34" s="44">
        <f>'[1]MASTER RO GU'!L34</f>
        <v>1600000</v>
      </c>
      <c r="J34" s="44">
        <f t="shared" si="1"/>
        <v>800000</v>
      </c>
      <c r="K34" s="43">
        <f>C34-I34</f>
        <v>800000</v>
      </c>
      <c r="L34" s="31">
        <f t="shared" si="5"/>
        <v>0</v>
      </c>
      <c r="M34" s="23">
        <f t="shared" si="13"/>
        <v>0.66666666666666663</v>
      </c>
      <c r="N34" s="23">
        <f t="shared" si="3"/>
        <v>1</v>
      </c>
      <c r="O34" s="45"/>
      <c r="P34" s="45"/>
    </row>
    <row r="35" spans="1:16" ht="17.25" customHeight="1" x14ac:dyDescent="0.25">
      <c r="A35" s="41" t="s">
        <v>58</v>
      </c>
      <c r="B35" s="42" t="s">
        <v>59</v>
      </c>
      <c r="C35" s="43">
        <v>7200000</v>
      </c>
      <c r="D35" s="44">
        <f>'[1]MASTER SPD '!G35</f>
        <v>7200000</v>
      </c>
      <c r="E35" s="44">
        <f>'[1]MASTER RO GU'!E35</f>
        <v>0</v>
      </c>
      <c r="F35" s="44">
        <f>'[1]MASTER RO GU'!F35</f>
        <v>0</v>
      </c>
      <c r="G35" s="44">
        <f>'[1]MASTER RO GU'!I35</f>
        <v>7200000</v>
      </c>
      <c r="H35" s="44">
        <f>'[1]MASTER RO GU'!J35</f>
        <v>0</v>
      </c>
      <c r="I35" s="44">
        <f>'[1]MASTER RO GU'!L35</f>
        <v>7200000</v>
      </c>
      <c r="J35" s="44">
        <f t="shared" si="1"/>
        <v>0</v>
      </c>
      <c r="K35" s="43">
        <f>C35-I35</f>
        <v>0</v>
      </c>
      <c r="L35" s="31">
        <f t="shared" si="5"/>
        <v>0</v>
      </c>
      <c r="M35" s="23">
        <f t="shared" si="13"/>
        <v>1</v>
      </c>
      <c r="N35" s="23">
        <f t="shared" si="3"/>
        <v>1</v>
      </c>
    </row>
    <row r="36" spans="1:16" s="25" customFormat="1" ht="17.25" customHeight="1" x14ac:dyDescent="0.25">
      <c r="A36" s="26" t="s">
        <v>60</v>
      </c>
      <c r="B36" s="27" t="s">
        <v>61</v>
      </c>
      <c r="C36" s="28">
        <f>SUM(C37:C38)</f>
        <v>41152000</v>
      </c>
      <c r="D36" s="30">
        <f>'[1]MASTER SPD '!G36</f>
        <v>41152000</v>
      </c>
      <c r="E36" s="30">
        <f>'[1]MASTER RO GU'!E36</f>
        <v>0</v>
      </c>
      <c r="F36" s="30">
        <f>'[1]MASTER RO GU'!F36</f>
        <v>0</v>
      </c>
      <c r="G36" s="30">
        <f>'[1]MASTER RO GU'!I36</f>
        <v>30252000</v>
      </c>
      <c r="H36" s="30">
        <f>'[1]MASTER RO GU'!J36</f>
        <v>10900000</v>
      </c>
      <c r="I36" s="30">
        <f>'[1]MASTER RO GU'!L36</f>
        <v>41152000</v>
      </c>
      <c r="J36" s="30">
        <f t="shared" si="1"/>
        <v>0</v>
      </c>
      <c r="K36" s="28">
        <f t="shared" ref="K36" si="20">SUM(K37:K38)</f>
        <v>0</v>
      </c>
      <c r="L36" s="22">
        <f t="shared" si="5"/>
        <v>0</v>
      </c>
      <c r="M36" s="32">
        <f t="shared" si="13"/>
        <v>1</v>
      </c>
      <c r="N36" s="32">
        <f t="shared" si="3"/>
        <v>1</v>
      </c>
      <c r="O36" s="24"/>
      <c r="P36" s="24"/>
    </row>
    <row r="37" spans="1:16" s="51" customFormat="1" ht="17.45" customHeight="1" x14ac:dyDescent="0.25">
      <c r="A37" s="47" t="s">
        <v>62</v>
      </c>
      <c r="B37" s="55" t="s">
        <v>63</v>
      </c>
      <c r="C37" s="49">
        <v>10152000</v>
      </c>
      <c r="D37" s="44">
        <f>'[1]MASTER SPD '!G37</f>
        <v>10152000</v>
      </c>
      <c r="E37" s="44">
        <f>'[1]MASTER RO GU'!E37</f>
        <v>0</v>
      </c>
      <c r="F37" s="44">
        <f>'[1]MASTER RO GU'!F37</f>
        <v>0</v>
      </c>
      <c r="G37" s="44">
        <f>'[1]MASTER RO GU'!I37</f>
        <v>10152000</v>
      </c>
      <c r="H37" s="44">
        <f>'[1]MASTER RO GU'!J37</f>
        <v>0</v>
      </c>
      <c r="I37" s="44">
        <f>'[1]MASTER RO GU'!L37</f>
        <v>10152000</v>
      </c>
      <c r="J37" s="44">
        <f t="shared" si="1"/>
        <v>0</v>
      </c>
      <c r="K37" s="43">
        <f>C37-I37</f>
        <v>0</v>
      </c>
      <c r="L37" s="31">
        <f t="shared" si="5"/>
        <v>0</v>
      </c>
      <c r="M37" s="23">
        <f t="shared" si="13"/>
        <v>1</v>
      </c>
      <c r="N37" s="23">
        <f t="shared" si="3"/>
        <v>1</v>
      </c>
      <c r="O37" s="50"/>
      <c r="P37" s="50"/>
    </row>
    <row r="38" spans="1:16" ht="17.25" customHeight="1" x14ac:dyDescent="0.25">
      <c r="A38" s="41" t="s">
        <v>64</v>
      </c>
      <c r="B38" s="42" t="s">
        <v>65</v>
      </c>
      <c r="C38" s="43">
        <v>31000000</v>
      </c>
      <c r="D38" s="44">
        <f>'[1]MASTER SPD '!G38</f>
        <v>31000000</v>
      </c>
      <c r="E38" s="44">
        <f>'[1]MASTER RO GU'!E38</f>
        <v>0</v>
      </c>
      <c r="F38" s="44">
        <f>'[1]MASTER RO GU'!F38</f>
        <v>0</v>
      </c>
      <c r="G38" s="44">
        <f>'[1]MASTER RO GU'!I38</f>
        <v>20100000</v>
      </c>
      <c r="H38" s="44">
        <f>'[1]MASTER RO GU'!J38</f>
        <v>10900000</v>
      </c>
      <c r="I38" s="44">
        <f>'[1]MASTER RO GU'!L38</f>
        <v>31000000</v>
      </c>
      <c r="J38" s="44">
        <f t="shared" si="1"/>
        <v>0</v>
      </c>
      <c r="K38" s="43">
        <f>C38-I38</f>
        <v>0</v>
      </c>
      <c r="L38" s="31">
        <f t="shared" si="5"/>
        <v>0</v>
      </c>
      <c r="M38" s="23">
        <f t="shared" si="13"/>
        <v>1</v>
      </c>
      <c r="N38" s="23">
        <f t="shared" si="3"/>
        <v>1</v>
      </c>
    </row>
    <row r="39" spans="1:16" s="25" customFormat="1" ht="17.25" customHeight="1" x14ac:dyDescent="0.25">
      <c r="A39" s="26" t="s">
        <v>66</v>
      </c>
      <c r="B39" s="27" t="s">
        <v>67</v>
      </c>
      <c r="C39" s="28">
        <f>C40</f>
        <v>77995000</v>
      </c>
      <c r="D39" s="30">
        <f>'[1]MASTER SPD '!G39</f>
        <v>77624000</v>
      </c>
      <c r="E39" s="30">
        <f>'[1]MASTER RO GU'!E39</f>
        <v>0</v>
      </c>
      <c r="F39" s="30">
        <f>'[1]MASTER RO GU'!F39</f>
        <v>0</v>
      </c>
      <c r="G39" s="30">
        <f>'[1]MASTER RO GU'!I39</f>
        <v>39547000</v>
      </c>
      <c r="H39" s="30">
        <f>'[1]MASTER RO GU'!J39</f>
        <v>37110000</v>
      </c>
      <c r="I39" s="30">
        <f>'[1]MASTER RO GU'!L39</f>
        <v>76657000</v>
      </c>
      <c r="J39" s="30">
        <f t="shared" si="1"/>
        <v>967000</v>
      </c>
      <c r="K39" s="28">
        <f t="shared" ref="K39:K40" si="21">K40</f>
        <v>1338000</v>
      </c>
      <c r="L39" s="22">
        <f t="shared" si="5"/>
        <v>371000</v>
      </c>
      <c r="M39" s="32">
        <f t="shared" si="13"/>
        <v>0.98284505417013912</v>
      </c>
      <c r="N39" s="32">
        <f t="shared" si="3"/>
        <v>0.99524328482595037</v>
      </c>
      <c r="O39" s="24"/>
      <c r="P39" s="24"/>
    </row>
    <row r="40" spans="1:16" s="25" customFormat="1" ht="17.25" customHeight="1" x14ac:dyDescent="0.25">
      <c r="A40" s="26" t="s">
        <v>68</v>
      </c>
      <c r="B40" s="27" t="s">
        <v>69</v>
      </c>
      <c r="C40" s="28">
        <f>C41</f>
        <v>77995000</v>
      </c>
      <c r="D40" s="30">
        <f>'[1]MASTER SPD '!G40</f>
        <v>77624000</v>
      </c>
      <c r="E40" s="30">
        <f>'[1]MASTER RO GU'!E40</f>
        <v>0</v>
      </c>
      <c r="F40" s="30">
        <f>'[1]MASTER RO GU'!F40</f>
        <v>0</v>
      </c>
      <c r="G40" s="30">
        <f>'[1]MASTER RO GU'!I40</f>
        <v>39547000</v>
      </c>
      <c r="H40" s="30">
        <f>'[1]MASTER RO GU'!J40</f>
        <v>37110000</v>
      </c>
      <c r="I40" s="30">
        <f>'[1]MASTER RO GU'!L40</f>
        <v>76657000</v>
      </c>
      <c r="J40" s="30">
        <f t="shared" si="1"/>
        <v>967000</v>
      </c>
      <c r="K40" s="28">
        <f t="shared" si="21"/>
        <v>1338000</v>
      </c>
      <c r="L40" s="22">
        <f t="shared" si="5"/>
        <v>371000</v>
      </c>
      <c r="M40" s="32">
        <f t="shared" si="13"/>
        <v>0.98284505417013912</v>
      </c>
      <c r="N40" s="32">
        <f t="shared" si="3"/>
        <v>0.99524328482595037</v>
      </c>
      <c r="O40" s="24"/>
      <c r="P40" s="24"/>
    </row>
    <row r="41" spans="1:16" s="46" customFormat="1" ht="17.25" customHeight="1" x14ac:dyDescent="0.25">
      <c r="A41" s="41" t="s">
        <v>70</v>
      </c>
      <c r="B41" s="42" t="s">
        <v>71</v>
      </c>
      <c r="C41" s="43">
        <v>77995000</v>
      </c>
      <c r="D41" s="44">
        <f>'[1]MASTER SPD '!G41</f>
        <v>77624000</v>
      </c>
      <c r="E41" s="44">
        <f>'[1]MASTER RO GU'!E41</f>
        <v>0</v>
      </c>
      <c r="F41" s="44">
        <f>'[1]MASTER RO GU'!F41</f>
        <v>0</v>
      </c>
      <c r="G41" s="44">
        <f>'[1]MASTER RO GU'!I41</f>
        <v>39547000</v>
      </c>
      <c r="H41" s="44">
        <f>'[1]MASTER RO GU'!J41</f>
        <v>37110000</v>
      </c>
      <c r="I41" s="44">
        <f>'[1]MASTER RO GU'!L41</f>
        <v>76657000</v>
      </c>
      <c r="J41" s="44">
        <f t="shared" si="1"/>
        <v>967000</v>
      </c>
      <c r="K41" s="43">
        <f>C41-I41</f>
        <v>1338000</v>
      </c>
      <c r="L41" s="31">
        <f t="shared" si="5"/>
        <v>371000</v>
      </c>
      <c r="M41" s="23">
        <f t="shared" si="13"/>
        <v>0.98284505417013912</v>
      </c>
      <c r="N41" s="23">
        <f t="shared" si="3"/>
        <v>0.99524328482595037</v>
      </c>
      <c r="O41" s="45"/>
      <c r="P41" s="45"/>
    </row>
    <row r="42" spans="1:16" s="25" customFormat="1" ht="17.25" customHeight="1" x14ac:dyDescent="0.25">
      <c r="A42" s="56" t="s">
        <v>72</v>
      </c>
      <c r="B42" s="57" t="s">
        <v>73</v>
      </c>
      <c r="C42" s="58">
        <f t="shared" ref="C42:C44" si="22">C43</f>
        <v>140000000</v>
      </c>
      <c r="D42" s="59">
        <f>'[1]MASTER SPD '!G42</f>
        <v>140000000</v>
      </c>
      <c r="E42" s="59">
        <f>'[1]MASTER RO GU'!E42</f>
        <v>0</v>
      </c>
      <c r="F42" s="59">
        <f>'[1]MASTER RO GU'!F42</f>
        <v>0</v>
      </c>
      <c r="G42" s="59">
        <f>'[1]MASTER RO GU'!I42</f>
        <v>90000000</v>
      </c>
      <c r="H42" s="59">
        <f>'[1]MASTER RO GU'!J42</f>
        <v>50000000</v>
      </c>
      <c r="I42" s="59">
        <f>'[1]MASTER RO GU'!L42</f>
        <v>140000000</v>
      </c>
      <c r="J42" s="59">
        <f t="shared" si="1"/>
        <v>0</v>
      </c>
      <c r="K42" s="58">
        <f t="shared" ref="K42:K44" si="23">K43</f>
        <v>0</v>
      </c>
      <c r="L42" s="60">
        <f t="shared" si="5"/>
        <v>0</v>
      </c>
      <c r="M42" s="61">
        <f t="shared" si="13"/>
        <v>1</v>
      </c>
      <c r="N42" s="61">
        <f t="shared" si="3"/>
        <v>1</v>
      </c>
      <c r="O42" s="24"/>
      <c r="P42" s="24"/>
    </row>
    <row r="43" spans="1:16" s="25" customFormat="1" ht="17.25" customHeight="1" x14ac:dyDescent="0.25">
      <c r="A43" s="26" t="s">
        <v>74</v>
      </c>
      <c r="B43" s="27" t="s">
        <v>75</v>
      </c>
      <c r="C43" s="28">
        <f t="shared" si="22"/>
        <v>140000000</v>
      </c>
      <c r="D43" s="30">
        <f>'[1]MASTER SPD '!G43</f>
        <v>140000000</v>
      </c>
      <c r="E43" s="30">
        <f>'[1]MASTER RO GU'!E43</f>
        <v>0</v>
      </c>
      <c r="F43" s="30">
        <f>'[1]MASTER RO GU'!F43</f>
        <v>0</v>
      </c>
      <c r="G43" s="30">
        <f>'[1]MASTER RO GU'!I43</f>
        <v>90000000</v>
      </c>
      <c r="H43" s="30">
        <f>'[1]MASTER RO GU'!J43</f>
        <v>50000000</v>
      </c>
      <c r="I43" s="30">
        <f>'[1]MASTER RO GU'!L43</f>
        <v>140000000</v>
      </c>
      <c r="J43" s="30">
        <f t="shared" si="1"/>
        <v>0</v>
      </c>
      <c r="K43" s="28">
        <f t="shared" si="23"/>
        <v>0</v>
      </c>
      <c r="L43" s="31">
        <f t="shared" si="5"/>
        <v>0</v>
      </c>
      <c r="M43" s="23">
        <f t="shared" si="13"/>
        <v>1</v>
      </c>
      <c r="N43" s="23">
        <f t="shared" si="3"/>
        <v>1</v>
      </c>
      <c r="O43" s="24"/>
      <c r="P43" s="24"/>
    </row>
    <row r="44" spans="1:16" s="25" customFormat="1" ht="18.75" customHeight="1" x14ac:dyDescent="0.25">
      <c r="A44" s="26" t="s">
        <v>76</v>
      </c>
      <c r="B44" s="27" t="s">
        <v>77</v>
      </c>
      <c r="C44" s="28">
        <f t="shared" si="22"/>
        <v>140000000</v>
      </c>
      <c r="D44" s="30">
        <f>'[1]MASTER SPD '!G44</f>
        <v>140000000</v>
      </c>
      <c r="E44" s="30">
        <f>'[1]MASTER RO GU'!E44</f>
        <v>0</v>
      </c>
      <c r="F44" s="30">
        <f>'[1]MASTER RO GU'!F44</f>
        <v>0</v>
      </c>
      <c r="G44" s="30">
        <f>'[1]MASTER RO GU'!I44</f>
        <v>90000000</v>
      </c>
      <c r="H44" s="30">
        <f>'[1]MASTER RO GU'!J44</f>
        <v>50000000</v>
      </c>
      <c r="I44" s="30">
        <f>'[1]MASTER RO GU'!L44</f>
        <v>140000000</v>
      </c>
      <c r="J44" s="30">
        <f t="shared" si="1"/>
        <v>0</v>
      </c>
      <c r="K44" s="28">
        <f t="shared" si="23"/>
        <v>0</v>
      </c>
      <c r="L44" s="31">
        <f t="shared" si="5"/>
        <v>0</v>
      </c>
      <c r="M44" s="23">
        <f t="shared" si="13"/>
        <v>1</v>
      </c>
      <c r="N44" s="23">
        <f t="shared" si="3"/>
        <v>1</v>
      </c>
      <c r="O44" s="24"/>
      <c r="P44" s="24"/>
    </row>
    <row r="45" spans="1:16" s="46" customFormat="1" ht="30.75" customHeight="1" x14ac:dyDescent="0.25">
      <c r="A45" s="62" t="s">
        <v>78</v>
      </c>
      <c r="B45" s="42" t="s">
        <v>77</v>
      </c>
      <c r="C45" s="63">
        <v>140000000</v>
      </c>
      <c r="D45" s="44">
        <f>'[1]MASTER SPD '!G45</f>
        <v>140000000</v>
      </c>
      <c r="E45" s="44">
        <f>'[1]MASTER RO GU'!E45</f>
        <v>0</v>
      </c>
      <c r="F45" s="44">
        <f>'[1]MASTER RO GU'!F45</f>
        <v>0</v>
      </c>
      <c r="G45" s="44">
        <f>'[1]MASTER RO GU'!I45</f>
        <v>90000000</v>
      </c>
      <c r="H45" s="44">
        <f>'[1]MASTER RO GU'!J45</f>
        <v>50000000</v>
      </c>
      <c r="I45" s="44">
        <f>'[1]MASTER RO GU'!L45</f>
        <v>140000000</v>
      </c>
      <c r="J45" s="44">
        <f t="shared" si="1"/>
        <v>0</v>
      </c>
      <c r="K45" s="43">
        <f>C45-I45</f>
        <v>0</v>
      </c>
      <c r="L45" s="31">
        <f t="shared" si="5"/>
        <v>0</v>
      </c>
      <c r="M45" s="23">
        <f t="shared" si="13"/>
        <v>1</v>
      </c>
      <c r="N45" s="23">
        <f t="shared" si="3"/>
        <v>1</v>
      </c>
      <c r="O45" s="64"/>
      <c r="P45" s="45"/>
    </row>
    <row r="46" spans="1:16" ht="10.5" customHeight="1" x14ac:dyDescent="0.25">
      <c r="A46" s="41"/>
      <c r="B46" s="42"/>
      <c r="C46" s="43"/>
      <c r="D46" s="44">
        <f>'[1]MASTER SPD '!G46</f>
        <v>0</v>
      </c>
      <c r="E46" s="44">
        <f>'[1]MASTER RO GU'!E46</f>
        <v>0</v>
      </c>
      <c r="F46" s="44">
        <f>'[1]MASTER RO GU'!F46</f>
        <v>0</v>
      </c>
      <c r="G46" s="44">
        <f>'[1]MASTER RO GU'!I46</f>
        <v>0</v>
      </c>
      <c r="H46" s="44">
        <f>'[1]MASTER RO GU'!J46</f>
        <v>0</v>
      </c>
      <c r="I46" s="44">
        <f>'[1]MASTER RO GU'!L46</f>
        <v>0</v>
      </c>
      <c r="J46" s="44">
        <f t="shared" si="1"/>
        <v>0</v>
      </c>
      <c r="K46" s="52"/>
      <c r="L46" s="31">
        <f t="shared" si="5"/>
        <v>0</v>
      </c>
      <c r="M46" s="53"/>
      <c r="N46" s="23"/>
    </row>
    <row r="47" spans="1:16" ht="51.75" customHeight="1" x14ac:dyDescent="0.25">
      <c r="A47" s="26" t="s">
        <v>79</v>
      </c>
      <c r="B47" s="352" t="s">
        <v>80</v>
      </c>
      <c r="C47" s="354">
        <f t="shared" ref="C47" si="24">C48</f>
        <v>200000000</v>
      </c>
      <c r="D47" s="71">
        <f>'[1]MASTER SPD '!G47</f>
        <v>200000000</v>
      </c>
      <c r="E47" s="71">
        <f>'[1]MASTER RO GU'!E47</f>
        <v>0</v>
      </c>
      <c r="F47" s="71">
        <f>'[1]MASTER RO GU'!F47</f>
        <v>0</v>
      </c>
      <c r="G47" s="71">
        <f>'[1]MASTER RO GU'!I47</f>
        <v>0</v>
      </c>
      <c r="H47" s="71">
        <f>'[1]MASTER RO GU'!J47</f>
        <v>191740000</v>
      </c>
      <c r="I47" s="71">
        <f>'[1]MASTER RO GU'!L47</f>
        <v>191740000</v>
      </c>
      <c r="J47" s="30">
        <f t="shared" si="1"/>
        <v>8260000</v>
      </c>
      <c r="K47" s="29">
        <f t="shared" ref="K47:K48" si="25">K48</f>
        <v>760000</v>
      </c>
      <c r="L47" s="22">
        <f t="shared" si="5"/>
        <v>0</v>
      </c>
      <c r="M47" s="32">
        <f t="shared" ref="M47:M63" si="26">I47/C47*100%</f>
        <v>0.9587</v>
      </c>
      <c r="N47" s="32">
        <f t="shared" si="3"/>
        <v>1</v>
      </c>
    </row>
    <row r="48" spans="1:16" s="25" customFormat="1" ht="23.25" customHeight="1" x14ac:dyDescent="0.25">
      <c r="A48" s="26" t="s">
        <v>81</v>
      </c>
      <c r="B48" s="27" t="s">
        <v>82</v>
      </c>
      <c r="C48" s="28">
        <f>C49</f>
        <v>200000000</v>
      </c>
      <c r="D48" s="30">
        <f>'[1]MASTER SPD '!G48</f>
        <v>200000000</v>
      </c>
      <c r="E48" s="30">
        <f>'[1]MASTER RO GU'!E48</f>
        <v>0</v>
      </c>
      <c r="F48" s="30">
        <f>'[1]MASTER RO GU'!F48</f>
        <v>0</v>
      </c>
      <c r="G48" s="30">
        <f>'[1]MASTER RO GU'!I48</f>
        <v>0</v>
      </c>
      <c r="H48" s="30">
        <f>'[1]MASTER RO GU'!J48</f>
        <v>191740000</v>
      </c>
      <c r="I48" s="30">
        <f>'[1]MASTER RO GU'!L48</f>
        <v>191740000</v>
      </c>
      <c r="J48" s="30">
        <f t="shared" si="1"/>
        <v>8260000</v>
      </c>
      <c r="K48" s="28">
        <f t="shared" si="25"/>
        <v>760000</v>
      </c>
      <c r="L48" s="22">
        <f t="shared" si="5"/>
        <v>0</v>
      </c>
      <c r="M48" s="32">
        <f t="shared" si="26"/>
        <v>0.9587</v>
      </c>
      <c r="N48" s="32">
        <f t="shared" si="3"/>
        <v>1</v>
      </c>
      <c r="O48" s="24"/>
      <c r="P48" s="24"/>
    </row>
    <row r="49" spans="1:16" s="39" customFormat="1" ht="17.25" customHeight="1" x14ac:dyDescent="0.25">
      <c r="A49" s="33" t="s">
        <v>31</v>
      </c>
      <c r="B49" s="34" t="s">
        <v>32</v>
      </c>
      <c r="C49" s="37">
        <f>SUM(C50)</f>
        <v>200000000</v>
      </c>
      <c r="D49" s="30">
        <f>'[1]MASTER SPD '!G49</f>
        <v>200000000</v>
      </c>
      <c r="E49" s="30">
        <f>'[1]MASTER RO GU'!E49</f>
        <v>0</v>
      </c>
      <c r="F49" s="30">
        <f>'[1]MASTER RO GU'!F49</f>
        <v>0</v>
      </c>
      <c r="G49" s="30">
        <f>'[1]MASTER RO GU'!I49</f>
        <v>0</v>
      </c>
      <c r="H49" s="30">
        <f>'[1]MASTER RO GU'!J49</f>
        <v>191740000</v>
      </c>
      <c r="I49" s="30">
        <f>'[1]MASTER RO GU'!L49</f>
        <v>191740000</v>
      </c>
      <c r="J49" s="30">
        <f t="shared" si="1"/>
        <v>8260000</v>
      </c>
      <c r="K49" s="37">
        <f t="shared" ref="K49" si="27">SUM(K50)</f>
        <v>760000</v>
      </c>
      <c r="L49" s="22">
        <f t="shared" si="5"/>
        <v>0</v>
      </c>
      <c r="M49" s="32">
        <f t="shared" si="26"/>
        <v>0.9587</v>
      </c>
      <c r="N49" s="32">
        <f t="shared" si="3"/>
        <v>1</v>
      </c>
      <c r="O49" s="38"/>
      <c r="P49" s="38"/>
    </row>
    <row r="50" spans="1:16" s="39" customFormat="1" ht="17.25" customHeight="1" x14ac:dyDescent="0.25">
      <c r="A50" s="40" t="s">
        <v>34</v>
      </c>
      <c r="B50" s="34" t="s">
        <v>35</v>
      </c>
      <c r="C50" s="37">
        <f>SUM(C51+C56+C58+C60)</f>
        <v>200000000</v>
      </c>
      <c r="D50" s="30">
        <f>'[1]MASTER SPD '!G50</f>
        <v>200000000</v>
      </c>
      <c r="E50" s="30">
        <f>'[1]MASTER RO GU'!E50</f>
        <v>0</v>
      </c>
      <c r="F50" s="30">
        <f>'[1]MASTER RO GU'!F50</f>
        <v>0</v>
      </c>
      <c r="G50" s="30">
        <f>'[1]MASTER RO GU'!I50</f>
        <v>0</v>
      </c>
      <c r="H50" s="30">
        <f>'[1]MASTER RO GU'!J50</f>
        <v>191740000</v>
      </c>
      <c r="I50" s="30">
        <f>'[1]MASTER RO GU'!L50</f>
        <v>191740000</v>
      </c>
      <c r="J50" s="30">
        <f t="shared" si="1"/>
        <v>8260000</v>
      </c>
      <c r="K50" s="37">
        <f t="shared" ref="K50" si="28">SUM(K51,K60)</f>
        <v>760000</v>
      </c>
      <c r="L50" s="22">
        <f t="shared" si="5"/>
        <v>0</v>
      </c>
      <c r="M50" s="32">
        <f t="shared" si="26"/>
        <v>0.9587</v>
      </c>
      <c r="N50" s="32">
        <f t="shared" si="3"/>
        <v>1</v>
      </c>
      <c r="O50" s="38"/>
      <c r="P50" s="38"/>
    </row>
    <row r="51" spans="1:16" s="39" customFormat="1" ht="17.25" customHeight="1" x14ac:dyDescent="0.25">
      <c r="A51" s="40" t="s">
        <v>36</v>
      </c>
      <c r="B51" s="34" t="s">
        <v>37</v>
      </c>
      <c r="C51" s="37">
        <f>C52</f>
        <v>9326000</v>
      </c>
      <c r="D51" s="30">
        <f>'[1]MASTER SPD '!G51</f>
        <v>9326000</v>
      </c>
      <c r="E51" s="30">
        <f>'[1]MASTER RO GU'!E51</f>
        <v>0</v>
      </c>
      <c r="F51" s="30">
        <f>'[1]MASTER RO GU'!F51</f>
        <v>0</v>
      </c>
      <c r="G51" s="30">
        <f>'[1]MASTER RO GU'!I51</f>
        <v>0</v>
      </c>
      <c r="H51" s="30">
        <f>'[1]MASTER RO GU'!J51</f>
        <v>9326000</v>
      </c>
      <c r="I51" s="30">
        <f>'[1]MASTER RO GU'!L51</f>
        <v>9326000</v>
      </c>
      <c r="J51" s="30">
        <f t="shared" si="1"/>
        <v>0</v>
      </c>
      <c r="K51" s="37">
        <f t="shared" ref="K51" si="29">K52</f>
        <v>0</v>
      </c>
      <c r="L51" s="22">
        <f t="shared" si="5"/>
        <v>0</v>
      </c>
      <c r="M51" s="32">
        <f t="shared" si="26"/>
        <v>1</v>
      </c>
      <c r="N51" s="32">
        <f t="shared" si="3"/>
        <v>1</v>
      </c>
      <c r="O51" s="38"/>
      <c r="P51" s="38"/>
    </row>
    <row r="52" spans="1:16" s="39" customFormat="1" ht="17.25" customHeight="1" x14ac:dyDescent="0.25">
      <c r="A52" s="40" t="s">
        <v>38</v>
      </c>
      <c r="B52" s="34" t="s">
        <v>39</v>
      </c>
      <c r="C52" s="37">
        <f>SUM(C53:C55)</f>
        <v>9326000</v>
      </c>
      <c r="D52" s="30">
        <f>'[1]MASTER SPD '!G52</f>
        <v>9326000</v>
      </c>
      <c r="E52" s="30">
        <f>'[1]MASTER RO GU'!E52</f>
        <v>0</v>
      </c>
      <c r="F52" s="30">
        <f>'[1]MASTER RO GU'!F52</f>
        <v>0</v>
      </c>
      <c r="G52" s="30">
        <f>'[1]MASTER RO GU'!I52</f>
        <v>0</v>
      </c>
      <c r="H52" s="30">
        <f>'[1]MASTER RO GU'!J52</f>
        <v>9326000</v>
      </c>
      <c r="I52" s="30">
        <f>'[1]MASTER RO GU'!L52</f>
        <v>9326000</v>
      </c>
      <c r="J52" s="30">
        <f t="shared" si="1"/>
        <v>0</v>
      </c>
      <c r="K52" s="37">
        <f t="shared" ref="K52" si="30">SUM(K53:K55)</f>
        <v>0</v>
      </c>
      <c r="L52" s="22">
        <f t="shared" si="5"/>
        <v>0</v>
      </c>
      <c r="M52" s="32">
        <f t="shared" si="26"/>
        <v>1</v>
      </c>
      <c r="N52" s="32">
        <f t="shared" si="3"/>
        <v>1</v>
      </c>
      <c r="O52" s="38"/>
      <c r="P52" s="38"/>
    </row>
    <row r="53" spans="1:16" s="46" customFormat="1" ht="18.75" customHeight="1" x14ac:dyDescent="0.25">
      <c r="A53" s="41" t="s">
        <v>40</v>
      </c>
      <c r="B53" s="42" t="s">
        <v>41</v>
      </c>
      <c r="C53" s="43">
        <v>2000000</v>
      </c>
      <c r="D53" s="44">
        <f>'[1]MASTER SPD '!G53</f>
        <v>2000000</v>
      </c>
      <c r="E53" s="44">
        <f>'[1]MASTER RO GU'!E53</f>
        <v>0</v>
      </c>
      <c r="F53" s="44">
        <f>'[1]MASTER RO GU'!F53</f>
        <v>0</v>
      </c>
      <c r="G53" s="44">
        <f>'[1]MASTER RO GU'!I53</f>
        <v>0</v>
      </c>
      <c r="H53" s="44">
        <f>'[1]MASTER RO GU'!J53</f>
        <v>2000000</v>
      </c>
      <c r="I53" s="44">
        <f>'[1]MASTER RO GU'!L53</f>
        <v>2000000</v>
      </c>
      <c r="J53" s="44">
        <f t="shared" si="1"/>
        <v>0</v>
      </c>
      <c r="K53" s="43">
        <f>C53-I53</f>
        <v>0</v>
      </c>
      <c r="L53" s="31">
        <f t="shared" si="5"/>
        <v>0</v>
      </c>
      <c r="M53" s="23">
        <f t="shared" si="26"/>
        <v>1</v>
      </c>
      <c r="N53" s="23">
        <f t="shared" si="3"/>
        <v>1</v>
      </c>
      <c r="O53" s="45"/>
      <c r="P53" s="45"/>
    </row>
    <row r="54" spans="1:16" s="46" customFormat="1" ht="19.5" customHeight="1" x14ac:dyDescent="0.25">
      <c r="A54" s="41" t="s">
        <v>42</v>
      </c>
      <c r="B54" s="42" t="s">
        <v>43</v>
      </c>
      <c r="C54" s="43">
        <v>6726000</v>
      </c>
      <c r="D54" s="44">
        <f>'[1]MASTER SPD '!G54</f>
        <v>6726000</v>
      </c>
      <c r="E54" s="44">
        <f>'[1]MASTER RO GU'!E54</f>
        <v>0</v>
      </c>
      <c r="F54" s="44">
        <f>'[1]MASTER RO GU'!F54</f>
        <v>0</v>
      </c>
      <c r="G54" s="44">
        <f>'[1]MASTER RO GU'!I54</f>
        <v>0</v>
      </c>
      <c r="H54" s="44">
        <f>'[1]MASTER RO GU'!J54</f>
        <v>6726000</v>
      </c>
      <c r="I54" s="44">
        <f>'[1]MASTER RO GU'!L54</f>
        <v>6726000</v>
      </c>
      <c r="J54" s="44">
        <f t="shared" si="1"/>
        <v>0</v>
      </c>
      <c r="K54" s="43">
        <f>C54-I54</f>
        <v>0</v>
      </c>
      <c r="L54" s="31">
        <f t="shared" si="5"/>
        <v>0</v>
      </c>
      <c r="M54" s="23">
        <f t="shared" si="26"/>
        <v>1</v>
      </c>
      <c r="N54" s="23">
        <f t="shared" si="3"/>
        <v>1</v>
      </c>
      <c r="O54" s="45"/>
      <c r="P54" s="45"/>
    </row>
    <row r="55" spans="1:16" s="51" customFormat="1" ht="17.25" customHeight="1" x14ac:dyDescent="0.25">
      <c r="A55" s="47" t="s">
        <v>54</v>
      </c>
      <c r="B55" s="48" t="s">
        <v>55</v>
      </c>
      <c r="C55" s="49">
        <v>600000</v>
      </c>
      <c r="D55" s="44">
        <f>'[1]MASTER SPD '!G55</f>
        <v>600000</v>
      </c>
      <c r="E55" s="44">
        <f>'[1]MASTER RO GU'!E55</f>
        <v>0</v>
      </c>
      <c r="F55" s="44">
        <f>'[1]MASTER RO GU'!F55</f>
        <v>0</v>
      </c>
      <c r="G55" s="44">
        <f>'[1]MASTER RO GU'!I55</f>
        <v>0</v>
      </c>
      <c r="H55" s="44">
        <f>'[1]MASTER RO GU'!J55</f>
        <v>600000</v>
      </c>
      <c r="I55" s="44">
        <f>'[1]MASTER RO GU'!L55</f>
        <v>600000</v>
      </c>
      <c r="J55" s="44">
        <f t="shared" si="1"/>
        <v>0</v>
      </c>
      <c r="K55" s="43">
        <f>C55-I55</f>
        <v>0</v>
      </c>
      <c r="L55" s="31">
        <f t="shared" si="5"/>
        <v>0</v>
      </c>
      <c r="M55" s="23">
        <f t="shared" si="26"/>
        <v>1</v>
      </c>
      <c r="N55" s="23">
        <f t="shared" si="3"/>
        <v>1</v>
      </c>
      <c r="O55" s="50"/>
      <c r="P55" s="50"/>
    </row>
    <row r="56" spans="1:16" s="51" customFormat="1" ht="17.25" customHeight="1" x14ac:dyDescent="0.25">
      <c r="A56" s="40" t="s">
        <v>46</v>
      </c>
      <c r="B56" s="34" t="s">
        <v>47</v>
      </c>
      <c r="C56" s="37">
        <f>C57</f>
        <v>27500000</v>
      </c>
      <c r="D56" s="30">
        <f>'[1]MASTER SPD '!G56</f>
        <v>27500000</v>
      </c>
      <c r="E56" s="30">
        <f>'[1]MASTER RO GU'!E57</f>
        <v>0</v>
      </c>
      <c r="F56" s="30"/>
      <c r="G56" s="30">
        <f>'[1]MASTER RO GU'!I57</f>
        <v>0</v>
      </c>
      <c r="H56" s="30">
        <f>'[1]MASTER RO GU'!J57</f>
        <v>20000000</v>
      </c>
      <c r="I56" s="30">
        <f>'[1]MASTER RO GU'!L56</f>
        <v>20000000</v>
      </c>
      <c r="J56" s="30">
        <f t="shared" si="1"/>
        <v>7500000</v>
      </c>
      <c r="K56" s="28">
        <f t="shared" ref="K56:K59" si="31">C56-I56</f>
        <v>7500000</v>
      </c>
      <c r="L56" s="22">
        <f t="shared" si="5"/>
        <v>0</v>
      </c>
      <c r="M56" s="32">
        <f t="shared" si="26"/>
        <v>0.72727272727272729</v>
      </c>
      <c r="N56" s="32">
        <f t="shared" si="3"/>
        <v>1</v>
      </c>
      <c r="O56" s="50"/>
      <c r="P56" s="50"/>
    </row>
    <row r="57" spans="1:16" s="51" customFormat="1" ht="17.25" customHeight="1" x14ac:dyDescent="0.25">
      <c r="A57" s="41" t="s">
        <v>56</v>
      </c>
      <c r="B57" s="42" t="s">
        <v>57</v>
      </c>
      <c r="C57" s="49">
        <v>27500000</v>
      </c>
      <c r="D57" s="44">
        <f>'[1]MASTER SPD '!G57</f>
        <v>27500000</v>
      </c>
      <c r="E57" s="44">
        <f>'[1]MASTER RO GU'!E58</f>
        <v>0</v>
      </c>
      <c r="F57" s="44"/>
      <c r="G57" s="44">
        <f>'[1]MASTER RO GU'!I58</f>
        <v>0</v>
      </c>
      <c r="H57" s="44">
        <f>'[1]MASTER RO GU'!L57</f>
        <v>20000000</v>
      </c>
      <c r="I57" s="44">
        <f>'[1]MASTER RO GU'!L57</f>
        <v>20000000</v>
      </c>
      <c r="J57" s="44">
        <f t="shared" si="1"/>
        <v>7500000</v>
      </c>
      <c r="K57" s="43">
        <f t="shared" si="31"/>
        <v>7500000</v>
      </c>
      <c r="L57" s="31">
        <f t="shared" si="5"/>
        <v>0</v>
      </c>
      <c r="M57" s="23">
        <f t="shared" si="26"/>
        <v>0.72727272727272729</v>
      </c>
      <c r="N57" s="23">
        <f t="shared" si="3"/>
        <v>1</v>
      </c>
      <c r="O57" s="50"/>
      <c r="P57" s="50"/>
    </row>
    <row r="58" spans="1:16" s="51" customFormat="1" ht="17.25" customHeight="1" x14ac:dyDescent="0.25">
      <c r="A58" s="40" t="s">
        <v>83</v>
      </c>
      <c r="B58" s="65" t="s">
        <v>84</v>
      </c>
      <c r="C58" s="37">
        <f>C59</f>
        <v>5000000</v>
      </c>
      <c r="D58" s="30">
        <f>'[1]MASTER SPD '!G58</f>
        <v>5000000</v>
      </c>
      <c r="E58" s="30">
        <f>'[1]MASTER RO GU'!E59</f>
        <v>0</v>
      </c>
      <c r="F58" s="30"/>
      <c r="G58" s="30">
        <f>'[1]MASTER RO GU'!I59</f>
        <v>0</v>
      </c>
      <c r="H58" s="30">
        <f>'[1]MASTER RO GU'!J59</f>
        <v>5000000</v>
      </c>
      <c r="I58" s="30">
        <f>'[1]MASTER RO GU'!L58</f>
        <v>5000000</v>
      </c>
      <c r="J58" s="30">
        <f t="shared" si="1"/>
        <v>0</v>
      </c>
      <c r="K58" s="28">
        <f t="shared" si="31"/>
        <v>0</v>
      </c>
      <c r="L58" s="22">
        <f t="shared" si="5"/>
        <v>0</v>
      </c>
      <c r="M58" s="32">
        <f t="shared" si="26"/>
        <v>1</v>
      </c>
      <c r="N58" s="32">
        <f t="shared" si="3"/>
        <v>1</v>
      </c>
      <c r="O58" s="50"/>
      <c r="P58" s="50"/>
    </row>
    <row r="59" spans="1:16" s="51" customFormat="1" ht="17.25" customHeight="1" x14ac:dyDescent="0.25">
      <c r="A59" s="47" t="s">
        <v>85</v>
      </c>
      <c r="B59" s="66" t="s">
        <v>86</v>
      </c>
      <c r="C59" s="49">
        <v>5000000</v>
      </c>
      <c r="D59" s="44">
        <f>'[1]MASTER SPD '!G59</f>
        <v>5000000</v>
      </c>
      <c r="E59" s="44">
        <f>'[1]MASTER RO GU'!E60</f>
        <v>0</v>
      </c>
      <c r="F59" s="44"/>
      <c r="G59" s="44">
        <f>'[1]MASTER RO GU'!I60</f>
        <v>0</v>
      </c>
      <c r="H59" s="44">
        <f>'[1]MASTER RO GU'!L59</f>
        <v>5000000</v>
      </c>
      <c r="I59" s="44">
        <f>'[1]MASTER RO GU'!L59</f>
        <v>5000000</v>
      </c>
      <c r="J59" s="44">
        <f t="shared" si="1"/>
        <v>0</v>
      </c>
      <c r="K59" s="43">
        <f t="shared" si="31"/>
        <v>0</v>
      </c>
      <c r="L59" s="31">
        <f t="shared" si="5"/>
        <v>0</v>
      </c>
      <c r="M59" s="23">
        <f t="shared" si="26"/>
        <v>1</v>
      </c>
      <c r="N59" s="23">
        <f t="shared" si="3"/>
        <v>1</v>
      </c>
      <c r="O59" s="50"/>
      <c r="P59" s="50"/>
    </row>
    <row r="60" spans="1:16" s="39" customFormat="1" ht="17.25" customHeight="1" x14ac:dyDescent="0.25">
      <c r="A60" s="40" t="s">
        <v>66</v>
      </c>
      <c r="B60" s="34" t="s">
        <v>67</v>
      </c>
      <c r="C60" s="37">
        <f>C61</f>
        <v>158174000</v>
      </c>
      <c r="D60" s="30">
        <f>'[1]MASTER SPD '!G60</f>
        <v>158174000</v>
      </c>
      <c r="E60" s="30">
        <f>'[1]MASTER RO GU'!E61</f>
        <v>0</v>
      </c>
      <c r="F60" s="30">
        <f>'[1]MASTER RO GU'!F61</f>
        <v>0</v>
      </c>
      <c r="G60" s="44">
        <f>'[1]MASTER RO GU'!I61</f>
        <v>0</v>
      </c>
      <c r="H60" s="30">
        <f>'[1]MASTER RO GU'!J61</f>
        <v>157414000</v>
      </c>
      <c r="I60" s="30">
        <f>'[1]MASTER RO GU'!L61</f>
        <v>157414000</v>
      </c>
      <c r="J60" s="30">
        <f t="shared" si="1"/>
        <v>760000</v>
      </c>
      <c r="K60" s="37">
        <f t="shared" ref="K60:K61" si="32">K61</f>
        <v>760000</v>
      </c>
      <c r="L60" s="22">
        <f t="shared" si="5"/>
        <v>0</v>
      </c>
      <c r="M60" s="32">
        <f t="shared" si="26"/>
        <v>0.99519516481849102</v>
      </c>
      <c r="N60" s="32">
        <f t="shared" si="3"/>
        <v>1</v>
      </c>
      <c r="O60" s="38"/>
      <c r="P60" s="38"/>
    </row>
    <row r="61" spans="1:16" s="39" customFormat="1" ht="17.25" customHeight="1" x14ac:dyDescent="0.25">
      <c r="A61" s="40" t="s">
        <v>68</v>
      </c>
      <c r="B61" s="34" t="s">
        <v>69</v>
      </c>
      <c r="C61" s="37">
        <f>SUM(C62:C63)</f>
        <v>158174000</v>
      </c>
      <c r="D61" s="30">
        <f>'[1]MASTER SPD '!G61</f>
        <v>158174000</v>
      </c>
      <c r="E61" s="30">
        <f>'[1]MASTER RO GU'!E62</f>
        <v>0</v>
      </c>
      <c r="F61" s="30">
        <f>'[1]MASTER RO GU'!F62</f>
        <v>0</v>
      </c>
      <c r="G61" s="44">
        <f>'[1]MASTER RO GU'!I62</f>
        <v>0</v>
      </c>
      <c r="H61" s="30">
        <f>'[1]MASTER RO GU'!L61</f>
        <v>157414000</v>
      </c>
      <c r="I61" s="30">
        <f>'[1]MASTER RO GU'!L61</f>
        <v>157414000</v>
      </c>
      <c r="J61" s="30">
        <f t="shared" si="1"/>
        <v>760000</v>
      </c>
      <c r="K61" s="37">
        <f t="shared" si="32"/>
        <v>760000</v>
      </c>
      <c r="L61" s="22">
        <f t="shared" si="5"/>
        <v>0</v>
      </c>
      <c r="M61" s="32">
        <f t="shared" si="26"/>
        <v>0.99519516481849102</v>
      </c>
      <c r="N61" s="32">
        <f t="shared" si="3"/>
        <v>1</v>
      </c>
      <c r="O61" s="38"/>
      <c r="P61" s="38"/>
    </row>
    <row r="62" spans="1:16" s="51" customFormat="1" ht="17.25" customHeight="1" x14ac:dyDescent="0.25">
      <c r="A62" s="47" t="s">
        <v>70</v>
      </c>
      <c r="B62" s="48" t="s">
        <v>71</v>
      </c>
      <c r="C62" s="49">
        <v>133174000</v>
      </c>
      <c r="D62" s="44">
        <f>'[1]MASTER SPD '!G62</f>
        <v>133174000</v>
      </c>
      <c r="E62" s="44">
        <f>'[1]MASTER RO GU'!E63</f>
        <v>0</v>
      </c>
      <c r="F62" s="44">
        <f>'[1]MASTER RO GU'!F63</f>
        <v>0</v>
      </c>
      <c r="G62" s="44">
        <f>'[1]MASTER RO GU'!I63</f>
        <v>0</v>
      </c>
      <c r="H62" s="44">
        <f>'[1]MASTER RO GU'!L62</f>
        <v>132414000</v>
      </c>
      <c r="I62" s="44">
        <f>'[1]MASTER RO GU'!L62</f>
        <v>132414000</v>
      </c>
      <c r="J62" s="44">
        <f t="shared" si="1"/>
        <v>760000</v>
      </c>
      <c r="K62" s="43">
        <f>C62-I62</f>
        <v>760000</v>
      </c>
      <c r="L62" s="31">
        <f t="shared" si="5"/>
        <v>0</v>
      </c>
      <c r="M62" s="23">
        <f t="shared" si="26"/>
        <v>0.99429318035051883</v>
      </c>
      <c r="N62" s="23">
        <f t="shared" si="3"/>
        <v>1</v>
      </c>
      <c r="O62" s="50"/>
      <c r="P62" s="50"/>
    </row>
    <row r="63" spans="1:16" s="51" customFormat="1" ht="17.25" customHeight="1" x14ac:dyDescent="0.25">
      <c r="A63" s="47" t="s">
        <v>87</v>
      </c>
      <c r="B63" s="48" t="s">
        <v>88</v>
      </c>
      <c r="C63" s="49">
        <v>25000000</v>
      </c>
      <c r="D63" s="44">
        <f>'[1]MASTER SPD '!G63</f>
        <v>25000000</v>
      </c>
      <c r="E63" s="44">
        <f>'[1]MASTER RO GU'!E64</f>
        <v>0</v>
      </c>
      <c r="F63" s="44">
        <f>'[1]MASTER RO GU'!F64</f>
        <v>0</v>
      </c>
      <c r="G63" s="44">
        <f>'[1]MASTER RO GU'!I64</f>
        <v>0</v>
      </c>
      <c r="H63" s="44">
        <f>'[1]MASTER RO GU'!L63</f>
        <v>25000000</v>
      </c>
      <c r="I63" s="44">
        <f>'[1]MASTER RO GU'!L63</f>
        <v>25000000</v>
      </c>
      <c r="J63" s="44">
        <f t="shared" si="1"/>
        <v>0</v>
      </c>
      <c r="K63" s="43">
        <f>C63-I63</f>
        <v>0</v>
      </c>
      <c r="L63" s="31">
        <f t="shared" si="5"/>
        <v>0</v>
      </c>
      <c r="M63" s="23">
        <f t="shared" si="26"/>
        <v>1</v>
      </c>
      <c r="N63" s="23">
        <f t="shared" si="3"/>
        <v>1</v>
      </c>
      <c r="O63" s="50"/>
      <c r="P63" s="50"/>
    </row>
    <row r="64" spans="1:16" ht="15.75" customHeight="1" x14ac:dyDescent="0.25">
      <c r="A64" s="41"/>
      <c r="B64" s="42"/>
      <c r="C64" s="43"/>
      <c r="D64" s="44">
        <f>'[1]MASTER SPD '!G64</f>
        <v>0</v>
      </c>
      <c r="E64" s="44">
        <f>'[1]MASTER RO GU'!E64</f>
        <v>0</v>
      </c>
      <c r="F64" s="44">
        <f>'[1]MASTER RO GU'!F64</f>
        <v>0</v>
      </c>
      <c r="G64" s="44">
        <f>'[1]MASTER RO GU'!I64</f>
        <v>0</v>
      </c>
      <c r="H64" s="44">
        <f>'[1]MASTER RO GU'!J64</f>
        <v>0</v>
      </c>
      <c r="I64" s="44">
        <f>'[1]MASTER RO GU'!L64</f>
        <v>0</v>
      </c>
      <c r="J64" s="44">
        <f t="shared" si="1"/>
        <v>0</v>
      </c>
      <c r="K64" s="52"/>
      <c r="L64" s="31">
        <f t="shared" si="5"/>
        <v>0</v>
      </c>
      <c r="M64" s="67"/>
      <c r="N64" s="23"/>
    </row>
    <row r="65" spans="1:16" s="51" customFormat="1" ht="21.75" customHeight="1" x14ac:dyDescent="0.25">
      <c r="A65" s="40" t="s">
        <v>89</v>
      </c>
      <c r="B65" s="34" t="s">
        <v>90</v>
      </c>
      <c r="C65" s="392">
        <f t="shared" ref="C65" si="33">C66</f>
        <v>458000000</v>
      </c>
      <c r="D65" s="30">
        <f>'[1]MASTER SPD '!G65</f>
        <v>458000000</v>
      </c>
      <c r="E65" s="30">
        <f>'[1]MASTER RO GU'!E65</f>
        <v>0</v>
      </c>
      <c r="F65" s="30">
        <f>'[1]MASTER RO GU'!F65</f>
        <v>0</v>
      </c>
      <c r="G65" s="30">
        <f>'[1]MASTER RO GU'!I65</f>
        <v>127508000</v>
      </c>
      <c r="H65" s="30">
        <f>'[1]MASTER RO GU'!J65</f>
        <v>330492000</v>
      </c>
      <c r="I65" s="30">
        <f>'[1]MASTER RO GU'!L65</f>
        <v>458000000</v>
      </c>
      <c r="J65" s="30">
        <f t="shared" si="1"/>
        <v>0</v>
      </c>
      <c r="K65" s="36">
        <f t="shared" ref="K65" si="34">K66</f>
        <v>0</v>
      </c>
      <c r="L65" s="22">
        <f t="shared" si="5"/>
        <v>0</v>
      </c>
      <c r="M65" s="32">
        <f t="shared" ref="M65:M82" si="35">I65/C65*100%</f>
        <v>1</v>
      </c>
      <c r="N65" s="32">
        <f t="shared" si="3"/>
        <v>1</v>
      </c>
      <c r="O65" s="50"/>
      <c r="P65" s="50"/>
    </row>
    <row r="66" spans="1:16" ht="48" customHeight="1" x14ac:dyDescent="0.25">
      <c r="A66" s="26" t="s">
        <v>91</v>
      </c>
      <c r="B66" s="19" t="s">
        <v>92</v>
      </c>
      <c r="C66" s="29">
        <f>SUM(C67,C84)</f>
        <v>458000000</v>
      </c>
      <c r="D66" s="30">
        <f>'[1]MASTER SPD '!G66</f>
        <v>458000000</v>
      </c>
      <c r="E66" s="30">
        <f>'[1]MASTER RO GU'!E66</f>
        <v>0</v>
      </c>
      <c r="F66" s="30">
        <f>'[1]MASTER RO GU'!F66</f>
        <v>0</v>
      </c>
      <c r="G66" s="30">
        <f>'[1]MASTER RO GU'!I66</f>
        <v>127508000</v>
      </c>
      <c r="H66" s="30">
        <f>'[1]MASTER RO GU'!J66</f>
        <v>330492000</v>
      </c>
      <c r="I66" s="30">
        <f>'[1]MASTER RO GU'!L66</f>
        <v>458000000</v>
      </c>
      <c r="J66" s="30">
        <f t="shared" si="1"/>
        <v>0</v>
      </c>
      <c r="K66" s="29">
        <f>SUM(K67,K84)</f>
        <v>0</v>
      </c>
      <c r="L66" s="22">
        <f t="shared" si="5"/>
        <v>0</v>
      </c>
      <c r="M66" s="32">
        <f t="shared" si="35"/>
        <v>1</v>
      </c>
      <c r="N66" s="32">
        <f t="shared" si="3"/>
        <v>1</v>
      </c>
    </row>
    <row r="67" spans="1:16" s="76" customFormat="1" ht="18" customHeight="1" x14ac:dyDescent="0.25">
      <c r="A67" s="68" t="s">
        <v>93</v>
      </c>
      <c r="B67" s="69" t="s">
        <v>94</v>
      </c>
      <c r="C67" s="70">
        <f>C68</f>
        <v>200000000</v>
      </c>
      <c r="D67" s="71">
        <f>'[1]MASTER SPD '!G67</f>
        <v>200000000</v>
      </c>
      <c r="E67" s="71">
        <f>'[1]MASTER RO GU'!E67</f>
        <v>0</v>
      </c>
      <c r="F67" s="71">
        <f>'[1]MASTER RO GU'!F67</f>
        <v>0</v>
      </c>
      <c r="G67" s="71">
        <f>'[1]MASTER RO GU'!I67</f>
        <v>0</v>
      </c>
      <c r="H67" s="71">
        <f>'[1]MASTER RO GU'!J67</f>
        <v>200000000</v>
      </c>
      <c r="I67" s="71">
        <f>'[1]MASTER RO GU'!L67</f>
        <v>200000000</v>
      </c>
      <c r="J67" s="71">
        <f t="shared" si="1"/>
        <v>0</v>
      </c>
      <c r="K67" s="72">
        <f t="shared" ref="K67:K68" si="36">K68</f>
        <v>0</v>
      </c>
      <c r="L67" s="73">
        <f t="shared" si="5"/>
        <v>0</v>
      </c>
      <c r="M67" s="74">
        <f t="shared" si="35"/>
        <v>1</v>
      </c>
      <c r="N67" s="74">
        <f t="shared" si="3"/>
        <v>1</v>
      </c>
      <c r="O67" s="75"/>
      <c r="P67" s="75"/>
    </row>
    <row r="68" spans="1:16" s="39" customFormat="1" ht="17.25" customHeight="1" x14ac:dyDescent="0.25">
      <c r="A68" s="33" t="s">
        <v>31</v>
      </c>
      <c r="B68" s="34" t="s">
        <v>32</v>
      </c>
      <c r="C68" s="77">
        <f>C69</f>
        <v>200000000</v>
      </c>
      <c r="D68" s="30">
        <f>'[1]MASTER SPD '!G68</f>
        <v>200000000</v>
      </c>
      <c r="E68" s="30">
        <f>'[1]MASTER RO GU'!E68</f>
        <v>0</v>
      </c>
      <c r="F68" s="30">
        <f>'[1]MASTER RO GU'!F68</f>
        <v>0</v>
      </c>
      <c r="G68" s="30">
        <f>'[1]MASTER RO GU'!I68</f>
        <v>0</v>
      </c>
      <c r="H68" s="30">
        <f>'[1]MASTER RO GU'!J68</f>
        <v>200000000</v>
      </c>
      <c r="I68" s="30">
        <f>'[1]MASTER RO GU'!L68</f>
        <v>200000000</v>
      </c>
      <c r="J68" s="30">
        <f t="shared" si="1"/>
        <v>0</v>
      </c>
      <c r="K68" s="37">
        <f t="shared" si="36"/>
        <v>0</v>
      </c>
      <c r="L68" s="22">
        <f t="shared" si="5"/>
        <v>0</v>
      </c>
      <c r="M68" s="32">
        <f t="shared" si="35"/>
        <v>1</v>
      </c>
      <c r="N68" s="32">
        <f t="shared" si="3"/>
        <v>1</v>
      </c>
      <c r="O68" s="38"/>
      <c r="P68" s="38"/>
    </row>
    <row r="69" spans="1:16" s="39" customFormat="1" ht="17.25" customHeight="1" x14ac:dyDescent="0.25">
      <c r="A69" s="40" t="s">
        <v>34</v>
      </c>
      <c r="B69" s="34" t="s">
        <v>35</v>
      </c>
      <c r="C69" s="77">
        <f>SUM(C70,C76,C79,C81)</f>
        <v>200000000</v>
      </c>
      <c r="D69" s="30">
        <f>'[1]MASTER SPD '!G69</f>
        <v>200000000</v>
      </c>
      <c r="E69" s="30">
        <f>'[1]MASTER RO GU'!E69</f>
        <v>0</v>
      </c>
      <c r="F69" s="30">
        <f>'[1]MASTER RO GU'!F69</f>
        <v>0</v>
      </c>
      <c r="G69" s="30">
        <f>'[1]MASTER RO GU'!I69</f>
        <v>0</v>
      </c>
      <c r="H69" s="30">
        <f>'[1]MASTER RO GU'!J69</f>
        <v>200000000</v>
      </c>
      <c r="I69" s="30">
        <f>'[1]MASTER RO GU'!L69</f>
        <v>200000000</v>
      </c>
      <c r="J69" s="30">
        <f t="shared" si="1"/>
        <v>0</v>
      </c>
      <c r="K69" s="37">
        <f t="shared" ref="K69" si="37">SUM(K70,K76)</f>
        <v>0</v>
      </c>
      <c r="L69" s="78">
        <f t="shared" si="5"/>
        <v>0</v>
      </c>
      <c r="M69" s="79">
        <f t="shared" si="35"/>
        <v>1</v>
      </c>
      <c r="N69" s="79">
        <f t="shared" si="3"/>
        <v>1</v>
      </c>
      <c r="O69" s="38"/>
      <c r="P69" s="38"/>
    </row>
    <row r="70" spans="1:16" s="39" customFormat="1" ht="17.25" customHeight="1" x14ac:dyDescent="0.25">
      <c r="A70" s="40" t="s">
        <v>36</v>
      </c>
      <c r="B70" s="34" t="s">
        <v>37</v>
      </c>
      <c r="C70" s="77">
        <f>C71</f>
        <v>10777000</v>
      </c>
      <c r="D70" s="30">
        <f>'[1]MASTER SPD '!G70</f>
        <v>10777000</v>
      </c>
      <c r="E70" s="30">
        <f>'[1]MASTER RO GU'!E70</f>
        <v>0</v>
      </c>
      <c r="F70" s="30">
        <f>'[1]MASTER RO GU'!F70</f>
        <v>0</v>
      </c>
      <c r="G70" s="30">
        <f>'[1]MASTER RO GU'!I70</f>
        <v>0</v>
      </c>
      <c r="H70" s="30">
        <f>'[1]MASTER RO GU'!J70</f>
        <v>10777000</v>
      </c>
      <c r="I70" s="30">
        <f>'[1]MASTER RO GU'!L70</f>
        <v>10777000</v>
      </c>
      <c r="J70" s="30">
        <f t="shared" si="1"/>
        <v>0</v>
      </c>
      <c r="K70" s="37">
        <f t="shared" ref="K70" si="38">K71</f>
        <v>0</v>
      </c>
      <c r="L70" s="22">
        <f t="shared" si="5"/>
        <v>0</v>
      </c>
      <c r="M70" s="32">
        <f t="shared" si="35"/>
        <v>1</v>
      </c>
      <c r="N70" s="32">
        <f t="shared" si="3"/>
        <v>1</v>
      </c>
      <c r="O70" s="38"/>
      <c r="P70" s="38"/>
    </row>
    <row r="71" spans="1:16" s="39" customFormat="1" ht="17.25" customHeight="1" x14ac:dyDescent="0.25">
      <c r="A71" s="40" t="s">
        <v>38</v>
      </c>
      <c r="B71" s="34" t="s">
        <v>39</v>
      </c>
      <c r="C71" s="77">
        <f>SUM(C72:C75)</f>
        <v>10777000</v>
      </c>
      <c r="D71" s="30">
        <f>'[1]MASTER SPD '!G71</f>
        <v>10777000</v>
      </c>
      <c r="E71" s="30">
        <f>'[1]MASTER RO GU'!E71</f>
        <v>0</v>
      </c>
      <c r="F71" s="30">
        <f>'[1]MASTER RO GU'!F71</f>
        <v>0</v>
      </c>
      <c r="G71" s="30">
        <f>'[1]MASTER RO GU'!I71</f>
        <v>0</v>
      </c>
      <c r="H71" s="30">
        <f>'[1]MASTER RO GU'!J71</f>
        <v>10777000</v>
      </c>
      <c r="I71" s="30">
        <f>'[1]MASTER RO GU'!L71</f>
        <v>10777000</v>
      </c>
      <c r="J71" s="30">
        <f t="shared" si="1"/>
        <v>0</v>
      </c>
      <c r="K71" s="37">
        <f t="shared" ref="K71" si="39">SUM(K72:K75)</f>
        <v>0</v>
      </c>
      <c r="L71" s="22">
        <f t="shared" si="5"/>
        <v>0</v>
      </c>
      <c r="M71" s="32">
        <f t="shared" si="35"/>
        <v>1</v>
      </c>
      <c r="N71" s="32">
        <f t="shared" si="3"/>
        <v>1</v>
      </c>
      <c r="O71" s="38"/>
      <c r="P71" s="38"/>
    </row>
    <row r="72" spans="1:16" s="46" customFormat="1" ht="16.5" customHeight="1" x14ac:dyDescent="0.25">
      <c r="A72" s="62" t="s">
        <v>40</v>
      </c>
      <c r="B72" s="42" t="s">
        <v>41</v>
      </c>
      <c r="C72" s="63">
        <v>725000</v>
      </c>
      <c r="D72" s="44">
        <f>'[1]MASTER SPD '!G72</f>
        <v>725000</v>
      </c>
      <c r="E72" s="44">
        <f>'[1]MASTER RO GU'!E72</f>
        <v>0</v>
      </c>
      <c r="F72" s="44">
        <f>'[1]MASTER RO GU'!F72</f>
        <v>0</v>
      </c>
      <c r="G72" s="44">
        <f>'[1]MASTER RO GU'!I72</f>
        <v>0</v>
      </c>
      <c r="H72" s="44">
        <f>'[1]MASTER RO GU'!J72</f>
        <v>725000</v>
      </c>
      <c r="I72" s="44">
        <f>'[1]MASTER RO GU'!L72</f>
        <v>725000</v>
      </c>
      <c r="J72" s="44">
        <f t="shared" si="1"/>
        <v>0</v>
      </c>
      <c r="K72" s="43">
        <f>C72-I72</f>
        <v>0</v>
      </c>
      <c r="L72" s="31">
        <f t="shared" si="5"/>
        <v>0</v>
      </c>
      <c r="M72" s="23">
        <f t="shared" si="35"/>
        <v>1</v>
      </c>
      <c r="N72" s="23">
        <f t="shared" si="3"/>
        <v>1</v>
      </c>
      <c r="O72" s="45"/>
      <c r="P72" s="45"/>
    </row>
    <row r="73" spans="1:16" s="46" customFormat="1" ht="17.25" customHeight="1" x14ac:dyDescent="0.25">
      <c r="A73" s="41" t="s">
        <v>52</v>
      </c>
      <c r="B73" s="42" t="s">
        <v>43</v>
      </c>
      <c r="C73" s="43">
        <v>552000</v>
      </c>
      <c r="D73" s="44">
        <f>'[1]MASTER SPD '!G73</f>
        <v>552000</v>
      </c>
      <c r="E73" s="44">
        <f>'[1]MASTER RO GU'!E73</f>
        <v>0</v>
      </c>
      <c r="F73" s="44">
        <f>'[1]MASTER RO GU'!F73</f>
        <v>0</v>
      </c>
      <c r="G73" s="44">
        <f>'[1]MASTER RO GU'!I73</f>
        <v>0</v>
      </c>
      <c r="H73" s="44">
        <f>'[1]MASTER RO GU'!J73</f>
        <v>552000</v>
      </c>
      <c r="I73" s="44">
        <f>'[1]MASTER RO GU'!L73</f>
        <v>552000</v>
      </c>
      <c r="J73" s="44">
        <f t="shared" ref="J73:J145" si="40">D73-I73</f>
        <v>0</v>
      </c>
      <c r="K73" s="43">
        <f>C73-I73</f>
        <v>0</v>
      </c>
      <c r="L73" s="31">
        <f t="shared" si="5"/>
        <v>0</v>
      </c>
      <c r="M73" s="23">
        <f t="shared" si="35"/>
        <v>1</v>
      </c>
      <c r="N73" s="23">
        <f t="shared" si="3"/>
        <v>1</v>
      </c>
      <c r="O73" s="45"/>
      <c r="P73" s="45"/>
    </row>
    <row r="74" spans="1:16" s="51" customFormat="1" ht="29.25" customHeight="1" x14ac:dyDescent="0.25">
      <c r="A74" s="47" t="s">
        <v>95</v>
      </c>
      <c r="B74" s="48" t="s">
        <v>96</v>
      </c>
      <c r="C74" s="49">
        <v>7000000</v>
      </c>
      <c r="D74" s="44">
        <f>'[1]MASTER SPD '!G74</f>
        <v>7000000</v>
      </c>
      <c r="E74" s="44">
        <f>'[1]MASTER RO GU'!E74</f>
        <v>0</v>
      </c>
      <c r="F74" s="44">
        <f>'[1]MASTER RO GU'!F74</f>
        <v>0</v>
      </c>
      <c r="G74" s="44">
        <f>'[1]MASTER RO GU'!I74</f>
        <v>0</v>
      </c>
      <c r="H74" s="44">
        <f>'[1]MASTER RO GU'!J74</f>
        <v>7000000</v>
      </c>
      <c r="I74" s="44">
        <f>'[1]MASTER RO GU'!L74</f>
        <v>7000000</v>
      </c>
      <c r="J74" s="44">
        <f t="shared" si="40"/>
        <v>0</v>
      </c>
      <c r="K74" s="43">
        <f>C74-I74</f>
        <v>0</v>
      </c>
      <c r="L74" s="31">
        <f t="shared" si="5"/>
        <v>0</v>
      </c>
      <c r="M74" s="23">
        <f t="shared" si="35"/>
        <v>1</v>
      </c>
      <c r="N74" s="23">
        <f t="shared" si="3"/>
        <v>1</v>
      </c>
      <c r="O74" s="50"/>
      <c r="P74" s="50"/>
    </row>
    <row r="75" spans="1:16" s="46" customFormat="1" ht="30" customHeight="1" x14ac:dyDescent="0.25">
      <c r="A75" s="41" t="s">
        <v>97</v>
      </c>
      <c r="B75" s="42" t="s">
        <v>98</v>
      </c>
      <c r="C75" s="43">
        <v>2500000</v>
      </c>
      <c r="D75" s="44">
        <f>'[1]MASTER SPD '!G75</f>
        <v>2500000</v>
      </c>
      <c r="E75" s="44">
        <f>'[1]MASTER RO GU'!E75</f>
        <v>0</v>
      </c>
      <c r="F75" s="44">
        <f>'[1]MASTER RO GU'!F75</f>
        <v>0</v>
      </c>
      <c r="G75" s="44">
        <f>'[1]MASTER RO GU'!I75</f>
        <v>0</v>
      </c>
      <c r="H75" s="44">
        <f>'[1]MASTER RO GU'!J75</f>
        <v>2500000</v>
      </c>
      <c r="I75" s="44">
        <f>'[1]MASTER RO GU'!L75</f>
        <v>2500000</v>
      </c>
      <c r="J75" s="44">
        <f t="shared" si="40"/>
        <v>0</v>
      </c>
      <c r="K75" s="43">
        <f>C75-I75</f>
        <v>0</v>
      </c>
      <c r="L75" s="31">
        <f t="shared" si="5"/>
        <v>0</v>
      </c>
      <c r="M75" s="23">
        <f t="shared" si="35"/>
        <v>1</v>
      </c>
      <c r="N75" s="23">
        <f t="shared" si="3"/>
        <v>1</v>
      </c>
      <c r="O75" s="45"/>
      <c r="P75" s="45"/>
    </row>
    <row r="76" spans="1:16" s="39" customFormat="1" ht="18" customHeight="1" x14ac:dyDescent="0.25">
      <c r="A76" s="40" t="s">
        <v>44</v>
      </c>
      <c r="B76" s="34" t="s">
        <v>45</v>
      </c>
      <c r="C76" s="77">
        <f>'[1]MASTER SPD '!C76</f>
        <v>0</v>
      </c>
      <c r="D76" s="30">
        <f>'[1]MASTER SPD '!G76</f>
        <v>0</v>
      </c>
      <c r="E76" s="30">
        <f>'[1]MASTER RO GU'!E76</f>
        <v>0</v>
      </c>
      <c r="F76" s="30">
        <f>'[1]MASTER RO GU'!F76</f>
        <v>0</v>
      </c>
      <c r="G76" s="30">
        <f>'[1]MASTER RO GU'!I76</f>
        <v>0</v>
      </c>
      <c r="H76" s="30">
        <f>'[1]MASTER RO GU'!J76</f>
        <v>0</v>
      </c>
      <c r="I76" s="30">
        <f>'[1]MASTER RO GU'!L76</f>
        <v>0</v>
      </c>
      <c r="J76" s="30">
        <f t="shared" si="40"/>
        <v>0</v>
      </c>
      <c r="K76" s="37">
        <f t="shared" ref="K76:K77" si="41">K77</f>
        <v>0</v>
      </c>
      <c r="L76" s="22">
        <f t="shared" si="5"/>
        <v>0</v>
      </c>
      <c r="M76" s="32" t="e">
        <f t="shared" si="35"/>
        <v>#DIV/0!</v>
      </c>
      <c r="N76" s="32" t="e">
        <f t="shared" si="3"/>
        <v>#DIV/0!</v>
      </c>
      <c r="O76" s="38"/>
      <c r="P76" s="38"/>
    </row>
    <row r="77" spans="1:16" s="39" customFormat="1" ht="18" customHeight="1" x14ac:dyDescent="0.25">
      <c r="A77" s="40" t="s">
        <v>46</v>
      </c>
      <c r="B77" s="34" t="s">
        <v>47</v>
      </c>
      <c r="C77" s="77">
        <f>C78</f>
        <v>0</v>
      </c>
      <c r="D77" s="30">
        <f>'[1]MASTER SPD '!G77</f>
        <v>0</v>
      </c>
      <c r="E77" s="30">
        <f>'[1]MASTER RO GU'!E77</f>
        <v>0</v>
      </c>
      <c r="F77" s="30">
        <f>'[1]MASTER RO GU'!F77</f>
        <v>0</v>
      </c>
      <c r="G77" s="30">
        <f>'[1]MASTER RO GU'!I77</f>
        <v>0</v>
      </c>
      <c r="H77" s="30">
        <f>'[1]MASTER RO GU'!J77</f>
        <v>0</v>
      </c>
      <c r="I77" s="30">
        <f>'[1]MASTER RO GU'!L77</f>
        <v>0</v>
      </c>
      <c r="J77" s="30">
        <f t="shared" si="40"/>
        <v>0</v>
      </c>
      <c r="K77" s="37">
        <f t="shared" si="41"/>
        <v>0</v>
      </c>
      <c r="L77" s="22">
        <f t="shared" si="5"/>
        <v>0</v>
      </c>
      <c r="M77" s="32" t="e">
        <f t="shared" si="35"/>
        <v>#DIV/0!</v>
      </c>
      <c r="N77" s="32" t="e">
        <f t="shared" si="3"/>
        <v>#DIV/0!</v>
      </c>
      <c r="O77" s="38"/>
      <c r="P77" s="38"/>
    </row>
    <row r="78" spans="1:16" s="51" customFormat="1" ht="18" customHeight="1" x14ac:dyDescent="0.25">
      <c r="A78" s="47" t="s">
        <v>99</v>
      </c>
      <c r="B78" s="48" t="s">
        <v>100</v>
      </c>
      <c r="C78" s="49">
        <v>0</v>
      </c>
      <c r="D78" s="44">
        <f>'[1]MASTER SPD '!G78</f>
        <v>0</v>
      </c>
      <c r="E78" s="44">
        <f>'[1]MASTER RO GU'!E78</f>
        <v>0</v>
      </c>
      <c r="F78" s="44">
        <f>'[1]MASTER RO GU'!F78</f>
        <v>0</v>
      </c>
      <c r="G78" s="44">
        <f>'[1]MASTER RO GU'!I78</f>
        <v>0</v>
      </c>
      <c r="H78" s="44">
        <f>'[1]MASTER RO GU'!J78</f>
        <v>0</v>
      </c>
      <c r="I78" s="44">
        <f>'[1]MASTER RO GU'!L78</f>
        <v>0</v>
      </c>
      <c r="J78" s="44">
        <f t="shared" si="40"/>
        <v>0</v>
      </c>
      <c r="K78" s="43">
        <f>C78-I78</f>
        <v>0</v>
      </c>
      <c r="L78" s="31">
        <f t="shared" si="5"/>
        <v>0</v>
      </c>
      <c r="M78" s="23" t="e">
        <f t="shared" si="35"/>
        <v>#DIV/0!</v>
      </c>
      <c r="N78" s="23" t="e">
        <f t="shared" ref="N78:N145" si="42">D78/C78*100%</f>
        <v>#DIV/0!</v>
      </c>
      <c r="O78" s="50"/>
      <c r="P78" s="50"/>
    </row>
    <row r="79" spans="1:16" s="51" customFormat="1" ht="18" customHeight="1" x14ac:dyDescent="0.25">
      <c r="A79" s="40" t="s">
        <v>83</v>
      </c>
      <c r="B79" s="65" t="s">
        <v>84</v>
      </c>
      <c r="C79" s="77">
        <f>C80</f>
        <v>77000000</v>
      </c>
      <c r="D79" s="30">
        <f>'[1]MASTER SPD '!G79</f>
        <v>77000000</v>
      </c>
      <c r="E79" s="30">
        <f>'[1]MASTER RO GU'!E79</f>
        <v>0</v>
      </c>
      <c r="F79" s="30">
        <f>'[1]MASTER RO GU'!F79</f>
        <v>0</v>
      </c>
      <c r="G79" s="30">
        <f>'[1]MASTER RO GU'!I79</f>
        <v>0</v>
      </c>
      <c r="H79" s="30">
        <f>'[1]MASTER RO GU'!J79</f>
        <v>77000000</v>
      </c>
      <c r="I79" s="30">
        <f>'[1]MASTER RO GU'!L79</f>
        <v>77000000</v>
      </c>
      <c r="J79" s="30">
        <f t="shared" si="40"/>
        <v>0</v>
      </c>
      <c r="K79" s="28">
        <f t="shared" ref="K79:K82" si="43">C79-I79</f>
        <v>0</v>
      </c>
      <c r="L79" s="22">
        <f t="shared" ref="L79:L142" si="44">C79-D79</f>
        <v>0</v>
      </c>
      <c r="M79" s="32">
        <f t="shared" si="35"/>
        <v>1</v>
      </c>
      <c r="N79" s="32">
        <f t="shared" si="42"/>
        <v>1</v>
      </c>
      <c r="O79" s="50"/>
      <c r="P79" s="50"/>
    </row>
    <row r="80" spans="1:16" s="51" customFormat="1" ht="18" customHeight="1" x14ac:dyDescent="0.25">
      <c r="A80" s="47" t="s">
        <v>85</v>
      </c>
      <c r="B80" s="66" t="s">
        <v>86</v>
      </c>
      <c r="C80" s="49">
        <v>77000000</v>
      </c>
      <c r="D80" s="80">
        <f>'[1]MASTER SPD '!G80</f>
        <v>77000000</v>
      </c>
      <c r="E80" s="80">
        <f>'[1]MASTER RO GU'!E80</f>
        <v>0</v>
      </c>
      <c r="F80" s="80">
        <f>'[1]MASTER RO GU'!F80</f>
        <v>0</v>
      </c>
      <c r="G80" s="80">
        <f>'[1]MASTER RO GU'!I80</f>
        <v>0</v>
      </c>
      <c r="H80" s="80">
        <f>'[1]MASTER RO GU'!J80</f>
        <v>77000000</v>
      </c>
      <c r="I80" s="80">
        <f>'[1]MASTER RO GU'!L80</f>
        <v>77000000</v>
      </c>
      <c r="J80" s="80">
        <f t="shared" si="40"/>
        <v>0</v>
      </c>
      <c r="K80" s="43">
        <f t="shared" si="43"/>
        <v>0</v>
      </c>
      <c r="L80" s="31">
        <f t="shared" si="44"/>
        <v>0</v>
      </c>
      <c r="M80" s="23">
        <f t="shared" si="35"/>
        <v>1</v>
      </c>
      <c r="N80" s="23">
        <f t="shared" si="42"/>
        <v>1</v>
      </c>
      <c r="O80" s="50"/>
      <c r="P80" s="50"/>
    </row>
    <row r="81" spans="1:16" s="51" customFormat="1" ht="18" customHeight="1" x14ac:dyDescent="0.25">
      <c r="A81" s="40" t="s">
        <v>68</v>
      </c>
      <c r="B81" s="34" t="s">
        <v>69</v>
      </c>
      <c r="C81" s="77">
        <f>C82</f>
        <v>112223000</v>
      </c>
      <c r="D81" s="30">
        <f>'[1]MASTER SPD '!G81</f>
        <v>112223000</v>
      </c>
      <c r="E81" s="30">
        <f>'[1]MASTER RO GU'!E81</f>
        <v>0</v>
      </c>
      <c r="F81" s="30">
        <f>'[1]MASTER RO GU'!F81</f>
        <v>0</v>
      </c>
      <c r="G81" s="30">
        <f>'[1]MASTER RO GU'!I81</f>
        <v>0</v>
      </c>
      <c r="H81" s="30">
        <f>'[1]MASTER RO GU'!J81</f>
        <v>112223000</v>
      </c>
      <c r="I81" s="30">
        <f>'[1]MASTER RO GU'!L81</f>
        <v>112223000</v>
      </c>
      <c r="J81" s="30">
        <f t="shared" si="40"/>
        <v>0</v>
      </c>
      <c r="K81" s="28">
        <f t="shared" si="43"/>
        <v>0</v>
      </c>
      <c r="L81" s="22">
        <f t="shared" si="44"/>
        <v>0</v>
      </c>
      <c r="M81" s="32">
        <f t="shared" si="35"/>
        <v>1</v>
      </c>
      <c r="N81" s="23">
        <f t="shared" si="42"/>
        <v>1</v>
      </c>
      <c r="O81" s="50"/>
      <c r="P81" s="50"/>
    </row>
    <row r="82" spans="1:16" s="51" customFormat="1" ht="18" customHeight="1" x14ac:dyDescent="0.25">
      <c r="A82" s="47" t="s">
        <v>70</v>
      </c>
      <c r="B82" s="48" t="s">
        <v>71</v>
      </c>
      <c r="C82" s="43">
        <v>112223000</v>
      </c>
      <c r="D82" s="44">
        <f>'[1]MASTER SPD '!G82</f>
        <v>112223000</v>
      </c>
      <c r="E82" s="44">
        <f>'[1]MASTER RO GU'!E82</f>
        <v>0</v>
      </c>
      <c r="F82" s="44">
        <f>'[1]MASTER RO GU'!F82</f>
        <v>0</v>
      </c>
      <c r="G82" s="44">
        <f>'[1]MASTER RO GU'!I82</f>
        <v>0</v>
      </c>
      <c r="H82" s="44">
        <f>'[1]MASTER RO GU'!J82</f>
        <v>112223000</v>
      </c>
      <c r="I82" s="44">
        <f>'[1]MASTER RO GU'!L82</f>
        <v>112223000</v>
      </c>
      <c r="J82" s="44">
        <f t="shared" si="40"/>
        <v>0</v>
      </c>
      <c r="K82" s="43">
        <f t="shared" si="43"/>
        <v>0</v>
      </c>
      <c r="L82" s="31">
        <f t="shared" si="44"/>
        <v>0</v>
      </c>
      <c r="M82" s="23">
        <f t="shared" si="35"/>
        <v>1</v>
      </c>
      <c r="N82" s="23">
        <f t="shared" si="42"/>
        <v>1</v>
      </c>
      <c r="O82" s="50"/>
      <c r="P82" s="50"/>
    </row>
    <row r="83" spans="1:16" ht="15.75" customHeight="1" x14ac:dyDescent="0.25">
      <c r="A83" s="47"/>
      <c r="B83" s="81"/>
      <c r="C83" s="43"/>
      <c r="D83" s="44"/>
      <c r="E83" s="44">
        <f>'[1]MASTER RO GU'!E83</f>
        <v>0</v>
      </c>
      <c r="F83" s="44">
        <f>'[1]MASTER RO GU'!F83</f>
        <v>0</v>
      </c>
      <c r="G83" s="44">
        <f>'[1]MASTER RO GU'!I83</f>
        <v>0</v>
      </c>
      <c r="H83" s="44">
        <f>'[1]MASTER RO GU'!J83</f>
        <v>0</v>
      </c>
      <c r="I83" s="44">
        <f>'[1]MASTER RO GU'!L83</f>
        <v>0</v>
      </c>
      <c r="J83" s="44">
        <f t="shared" si="40"/>
        <v>0</v>
      </c>
      <c r="K83" s="52"/>
      <c r="L83" s="31">
        <f t="shared" si="44"/>
        <v>0</v>
      </c>
      <c r="M83" s="53"/>
      <c r="N83" s="23"/>
    </row>
    <row r="84" spans="1:16" s="76" customFormat="1" ht="19.5" customHeight="1" x14ac:dyDescent="0.25">
      <c r="A84" s="68" t="s">
        <v>101</v>
      </c>
      <c r="B84" s="82" t="s">
        <v>102</v>
      </c>
      <c r="C84" s="72">
        <f>C85</f>
        <v>258000000</v>
      </c>
      <c r="D84" s="71">
        <f>'[1]MASTER SPD '!G84</f>
        <v>258000000</v>
      </c>
      <c r="E84" s="71">
        <f>'[1]MASTER RO GU'!E84</f>
        <v>0</v>
      </c>
      <c r="F84" s="71">
        <f>'[1]MASTER RO GU'!F84</f>
        <v>0</v>
      </c>
      <c r="G84" s="71">
        <f>'[1]MASTER RO GU'!I84</f>
        <v>127508000</v>
      </c>
      <c r="H84" s="71">
        <f>'[1]MASTER RO GU'!J84</f>
        <v>130492000</v>
      </c>
      <c r="I84" s="71">
        <f>'[1]MASTER RO GU'!L84</f>
        <v>258000000</v>
      </c>
      <c r="J84" s="71">
        <f t="shared" si="40"/>
        <v>0</v>
      </c>
      <c r="K84" s="72">
        <f t="shared" ref="K84:K85" si="45">K85</f>
        <v>0</v>
      </c>
      <c r="L84" s="73">
        <f t="shared" si="44"/>
        <v>0</v>
      </c>
      <c r="M84" s="74">
        <f t="shared" ref="M84:M100" si="46">I84/C84*100%</f>
        <v>1</v>
      </c>
      <c r="N84" s="74">
        <f t="shared" si="42"/>
        <v>1</v>
      </c>
      <c r="O84" s="75"/>
      <c r="P84" s="75"/>
    </row>
    <row r="85" spans="1:16" s="39" customFormat="1" ht="17.25" customHeight="1" x14ac:dyDescent="0.25">
      <c r="A85" s="40" t="s">
        <v>31</v>
      </c>
      <c r="B85" s="34" t="s">
        <v>32</v>
      </c>
      <c r="C85" s="37">
        <f>C86</f>
        <v>258000000</v>
      </c>
      <c r="D85" s="30">
        <f>'[1]MASTER SPD '!G85</f>
        <v>258000000</v>
      </c>
      <c r="E85" s="30">
        <f>'[1]MASTER RO GU'!E85</f>
        <v>0</v>
      </c>
      <c r="F85" s="30">
        <f>'[1]MASTER RO GU'!F85</f>
        <v>0</v>
      </c>
      <c r="G85" s="30">
        <f>'[1]MASTER RO GU'!I85</f>
        <v>127508000</v>
      </c>
      <c r="H85" s="30">
        <f>'[1]MASTER RO GU'!J85</f>
        <v>130492000</v>
      </c>
      <c r="I85" s="30">
        <f>'[1]MASTER RO GU'!L85</f>
        <v>258000000</v>
      </c>
      <c r="J85" s="30">
        <f t="shared" si="40"/>
        <v>0</v>
      </c>
      <c r="K85" s="37">
        <f t="shared" si="45"/>
        <v>0</v>
      </c>
      <c r="L85" s="22">
        <f t="shared" si="44"/>
        <v>0</v>
      </c>
      <c r="M85" s="32">
        <f t="shared" si="46"/>
        <v>1</v>
      </c>
      <c r="N85" s="32">
        <f t="shared" si="42"/>
        <v>1</v>
      </c>
      <c r="O85" s="38"/>
      <c r="P85" s="38"/>
    </row>
    <row r="86" spans="1:16" s="39" customFormat="1" ht="17.25" customHeight="1" x14ac:dyDescent="0.25">
      <c r="A86" s="40" t="s">
        <v>34</v>
      </c>
      <c r="B86" s="34" t="s">
        <v>35</v>
      </c>
      <c r="C86" s="37">
        <f>SUM(C87,C94,C97)</f>
        <v>258000000</v>
      </c>
      <c r="D86" s="30">
        <f>'[1]MASTER SPD '!G86</f>
        <v>258000000</v>
      </c>
      <c r="E86" s="30">
        <f>'[1]MASTER RO GU'!E86</f>
        <v>0</v>
      </c>
      <c r="F86" s="30">
        <f>'[1]MASTER RO GU'!F86</f>
        <v>0</v>
      </c>
      <c r="G86" s="30">
        <f>'[1]MASTER RO GU'!I86</f>
        <v>127508000</v>
      </c>
      <c r="H86" s="30">
        <f>'[1]MASTER RO GU'!J86</f>
        <v>130492000</v>
      </c>
      <c r="I86" s="30">
        <f>'[1]MASTER RO GU'!L86</f>
        <v>258000000</v>
      </c>
      <c r="J86" s="30">
        <f t="shared" si="40"/>
        <v>0</v>
      </c>
      <c r="K86" s="37">
        <f t="shared" ref="K86" si="47">SUM(K87,K94,K97)</f>
        <v>0</v>
      </c>
      <c r="L86" s="22">
        <f t="shared" si="44"/>
        <v>0</v>
      </c>
      <c r="M86" s="32">
        <f t="shared" si="46"/>
        <v>1</v>
      </c>
      <c r="N86" s="32">
        <f t="shared" si="42"/>
        <v>1</v>
      </c>
      <c r="O86" s="38"/>
      <c r="P86" s="38"/>
    </row>
    <row r="87" spans="1:16" s="39" customFormat="1" ht="17.25" customHeight="1" x14ac:dyDescent="0.25">
      <c r="A87" s="40" t="s">
        <v>36</v>
      </c>
      <c r="B87" s="34" t="s">
        <v>37</v>
      </c>
      <c r="C87" s="37">
        <f>C88</f>
        <v>71482000</v>
      </c>
      <c r="D87" s="30">
        <f>'[1]MASTER SPD '!G87</f>
        <v>71482000</v>
      </c>
      <c r="E87" s="30">
        <f>'[1]MASTER RO GU'!E87</f>
        <v>0</v>
      </c>
      <c r="F87" s="30">
        <f>'[1]MASTER RO GU'!F87</f>
        <v>0</v>
      </c>
      <c r="G87" s="30">
        <f>'[1]MASTER RO GU'!I87</f>
        <v>39570000</v>
      </c>
      <c r="H87" s="30">
        <f>'[1]MASTER RO GU'!J87</f>
        <v>31912000</v>
      </c>
      <c r="I87" s="30">
        <f>'[1]MASTER RO GU'!L87</f>
        <v>71482000</v>
      </c>
      <c r="J87" s="30">
        <f t="shared" si="40"/>
        <v>0</v>
      </c>
      <c r="K87" s="37">
        <f t="shared" ref="K87" si="48">K88</f>
        <v>0</v>
      </c>
      <c r="L87" s="22">
        <f t="shared" si="44"/>
        <v>0</v>
      </c>
      <c r="M87" s="32">
        <f t="shared" si="46"/>
        <v>1</v>
      </c>
      <c r="N87" s="32">
        <f t="shared" si="42"/>
        <v>1</v>
      </c>
      <c r="O87" s="38"/>
      <c r="P87" s="38"/>
    </row>
    <row r="88" spans="1:16" s="39" customFormat="1" ht="17.25" customHeight="1" x14ac:dyDescent="0.25">
      <c r="A88" s="40" t="s">
        <v>38</v>
      </c>
      <c r="B88" s="34" t="s">
        <v>39</v>
      </c>
      <c r="C88" s="37">
        <f>SUM(C89:C93)</f>
        <v>71482000</v>
      </c>
      <c r="D88" s="30">
        <f>'[1]MASTER SPD '!G88</f>
        <v>71482000</v>
      </c>
      <c r="E88" s="30">
        <f>'[1]MASTER RO GU'!E88</f>
        <v>0</v>
      </c>
      <c r="F88" s="30">
        <f>'[1]MASTER RO GU'!F88</f>
        <v>0</v>
      </c>
      <c r="G88" s="30">
        <f>'[1]MASTER RO GU'!I88</f>
        <v>39570000</v>
      </c>
      <c r="H88" s="30">
        <f>'[1]MASTER RO GU'!J88</f>
        <v>31912000</v>
      </c>
      <c r="I88" s="30">
        <f>'[1]MASTER RO GU'!L88</f>
        <v>71482000</v>
      </c>
      <c r="J88" s="30">
        <f t="shared" si="40"/>
        <v>0</v>
      </c>
      <c r="K88" s="37">
        <f t="shared" ref="K88" si="49">SUM(K89:K93)</f>
        <v>0</v>
      </c>
      <c r="L88" s="22">
        <f t="shared" si="44"/>
        <v>0</v>
      </c>
      <c r="M88" s="32">
        <f t="shared" si="46"/>
        <v>1</v>
      </c>
      <c r="N88" s="32">
        <f t="shared" si="42"/>
        <v>1</v>
      </c>
      <c r="O88" s="38"/>
      <c r="P88" s="38"/>
    </row>
    <row r="89" spans="1:16" s="46" customFormat="1" ht="22.5" customHeight="1" x14ac:dyDescent="0.25">
      <c r="A89" s="41" t="s">
        <v>40</v>
      </c>
      <c r="B89" s="42" t="s">
        <v>41</v>
      </c>
      <c r="C89" s="43">
        <v>4084800</v>
      </c>
      <c r="D89" s="44">
        <f>'[1]MASTER SPD '!G89</f>
        <v>4084800</v>
      </c>
      <c r="E89" s="44">
        <f>'[1]MASTER RO GU'!E89</f>
        <v>0</v>
      </c>
      <c r="F89" s="44">
        <f>'[1]MASTER RO GU'!F89</f>
        <v>0</v>
      </c>
      <c r="G89" s="44">
        <f>'[1]MASTER RO GU'!I89</f>
        <v>2024000</v>
      </c>
      <c r="H89" s="44">
        <f>'[1]MASTER RO GU'!J89</f>
        <v>2060800</v>
      </c>
      <c r="I89" s="44">
        <f>'[1]MASTER RO GU'!L89</f>
        <v>4084800</v>
      </c>
      <c r="J89" s="44">
        <f t="shared" si="40"/>
        <v>0</v>
      </c>
      <c r="K89" s="43">
        <f>C89-I89</f>
        <v>0</v>
      </c>
      <c r="L89" s="31">
        <f t="shared" si="44"/>
        <v>0</v>
      </c>
      <c r="M89" s="23">
        <f t="shared" si="46"/>
        <v>1</v>
      </c>
      <c r="N89" s="23">
        <f t="shared" si="42"/>
        <v>1</v>
      </c>
      <c r="O89" s="45"/>
      <c r="P89" s="45"/>
    </row>
    <row r="90" spans="1:16" ht="22.5" customHeight="1" x14ac:dyDescent="0.25">
      <c r="A90" s="41" t="s">
        <v>42</v>
      </c>
      <c r="B90" s="42" t="s">
        <v>43</v>
      </c>
      <c r="C90" s="43">
        <v>27797200</v>
      </c>
      <c r="D90" s="44">
        <f>'[1]MASTER SPD '!G90</f>
        <v>27797200</v>
      </c>
      <c r="E90" s="83">
        <f>'[1]MASTER RO GU'!E90</f>
        <v>0</v>
      </c>
      <c r="F90" s="44">
        <f>'[1]MASTER RO GU'!F90</f>
        <v>0</v>
      </c>
      <c r="G90" s="44">
        <f>'[1]MASTER RO GU'!I90</f>
        <v>16246000</v>
      </c>
      <c r="H90" s="44">
        <f>'[1]MASTER RO GU'!J90</f>
        <v>11551200</v>
      </c>
      <c r="I90" s="44">
        <f>'[1]MASTER RO GU'!L90</f>
        <v>27797200</v>
      </c>
      <c r="J90" s="44">
        <f t="shared" si="40"/>
        <v>0</v>
      </c>
      <c r="K90" s="43">
        <f>C90-I90</f>
        <v>0</v>
      </c>
      <c r="L90" s="31">
        <f t="shared" si="44"/>
        <v>0</v>
      </c>
      <c r="M90" s="23">
        <f t="shared" si="46"/>
        <v>1</v>
      </c>
      <c r="N90" s="23">
        <f t="shared" si="42"/>
        <v>1</v>
      </c>
      <c r="O90" s="45"/>
    </row>
    <row r="91" spans="1:16" s="51" customFormat="1" ht="17.45" customHeight="1" x14ac:dyDescent="0.25">
      <c r="A91" s="47" t="s">
        <v>52</v>
      </c>
      <c r="B91" s="55" t="s">
        <v>53</v>
      </c>
      <c r="C91" s="49">
        <v>8400000</v>
      </c>
      <c r="D91" s="44">
        <f>'[1]MASTER SPD '!G91</f>
        <v>8400000</v>
      </c>
      <c r="E91" s="44">
        <f>'[1]MASTER RO GU'!E91</f>
        <v>0</v>
      </c>
      <c r="F91" s="44">
        <f>'[1]MASTER RO GU'!F91</f>
        <v>0</v>
      </c>
      <c r="G91" s="44">
        <f>'[1]MASTER RO GU'!I91</f>
        <v>5700000</v>
      </c>
      <c r="H91" s="44">
        <f>'[1]MASTER RO GU'!J91</f>
        <v>2700000</v>
      </c>
      <c r="I91" s="44">
        <f>'[1]MASTER RO GU'!L91</f>
        <v>8400000</v>
      </c>
      <c r="J91" s="44">
        <f t="shared" si="40"/>
        <v>0</v>
      </c>
      <c r="K91" s="43">
        <f>C91-I91</f>
        <v>0</v>
      </c>
      <c r="L91" s="31">
        <f t="shared" si="44"/>
        <v>0</v>
      </c>
      <c r="M91" s="23">
        <f t="shared" si="46"/>
        <v>1</v>
      </c>
      <c r="N91" s="23">
        <f t="shared" si="42"/>
        <v>1</v>
      </c>
      <c r="O91" s="45"/>
      <c r="P91" s="50"/>
    </row>
    <row r="92" spans="1:16" s="46" customFormat="1" ht="30" customHeight="1" x14ac:dyDescent="0.25">
      <c r="A92" s="41" t="s">
        <v>97</v>
      </c>
      <c r="B92" s="42" t="s">
        <v>98</v>
      </c>
      <c r="C92" s="43">
        <v>12000000</v>
      </c>
      <c r="D92" s="44">
        <f>'[1]MASTER SPD '!G92</f>
        <v>12000000</v>
      </c>
      <c r="E92" s="44">
        <f>'[1]MASTER RO GU'!E92</f>
        <v>0</v>
      </c>
      <c r="F92" s="44">
        <f>'[1]MASTER RO GU'!F92</f>
        <v>0</v>
      </c>
      <c r="G92" s="44">
        <f>'[1]MASTER RO GU'!I92</f>
        <v>6000000</v>
      </c>
      <c r="H92" s="44">
        <f>'[1]MASTER RO GU'!J92</f>
        <v>6000000</v>
      </c>
      <c r="I92" s="44">
        <f>'[1]MASTER RO GU'!L92</f>
        <v>12000000</v>
      </c>
      <c r="J92" s="44">
        <f t="shared" si="40"/>
        <v>0</v>
      </c>
      <c r="K92" s="43">
        <f>C92-I92</f>
        <v>0</v>
      </c>
      <c r="L92" s="31">
        <f t="shared" si="44"/>
        <v>0</v>
      </c>
      <c r="M92" s="23">
        <f t="shared" si="46"/>
        <v>1</v>
      </c>
      <c r="N92" s="23">
        <f t="shared" si="42"/>
        <v>1</v>
      </c>
      <c r="O92" s="45"/>
      <c r="P92" s="45"/>
    </row>
    <row r="93" spans="1:16" s="51" customFormat="1" ht="17.45" customHeight="1" x14ac:dyDescent="0.25">
      <c r="A93" s="47" t="s">
        <v>54</v>
      </c>
      <c r="B93" s="48" t="s">
        <v>55</v>
      </c>
      <c r="C93" s="49">
        <v>19200000</v>
      </c>
      <c r="D93" s="44">
        <f>'[1]MASTER SPD '!G93</f>
        <v>19200000</v>
      </c>
      <c r="E93" s="44">
        <f>'[1]MASTER RO GU'!E93</f>
        <v>0</v>
      </c>
      <c r="F93" s="44">
        <f>'[1]MASTER RO GU'!F93</f>
        <v>0</v>
      </c>
      <c r="G93" s="44">
        <f>'[1]MASTER RO GU'!I93</f>
        <v>9600000</v>
      </c>
      <c r="H93" s="44">
        <f>'[1]MASTER RO GU'!J93</f>
        <v>9600000</v>
      </c>
      <c r="I93" s="44">
        <f>'[1]MASTER RO GU'!L93</f>
        <v>19200000</v>
      </c>
      <c r="J93" s="44">
        <f t="shared" si="40"/>
        <v>0</v>
      </c>
      <c r="K93" s="43">
        <f>C93-I93</f>
        <v>0</v>
      </c>
      <c r="L93" s="31">
        <f t="shared" si="44"/>
        <v>0</v>
      </c>
      <c r="M93" s="23">
        <f t="shared" si="46"/>
        <v>1</v>
      </c>
      <c r="N93" s="23">
        <f t="shared" si="42"/>
        <v>1</v>
      </c>
      <c r="O93" s="45"/>
      <c r="P93" s="50"/>
    </row>
    <row r="94" spans="1:16" s="39" customFormat="1" ht="17.25" customHeight="1" x14ac:dyDescent="0.25">
      <c r="A94" s="40" t="s">
        <v>44</v>
      </c>
      <c r="B94" s="34" t="s">
        <v>45</v>
      </c>
      <c r="C94" s="37">
        <f>C95</f>
        <v>42550000</v>
      </c>
      <c r="D94" s="30">
        <f>'[1]MASTER SPD '!G94</f>
        <v>42550000</v>
      </c>
      <c r="E94" s="30">
        <f>'[1]MASTER RO GU'!E94</f>
        <v>0</v>
      </c>
      <c r="F94" s="30">
        <f>'[1]MASTER RO GU'!F94</f>
        <v>0</v>
      </c>
      <c r="G94" s="30">
        <f>'[1]MASTER RO GU'!I94</f>
        <v>24600000</v>
      </c>
      <c r="H94" s="30">
        <f>'[1]MASTER RO GU'!J94</f>
        <v>17950000</v>
      </c>
      <c r="I94" s="30">
        <f>'[1]MASTER RO GU'!L94</f>
        <v>42550000</v>
      </c>
      <c r="J94" s="30">
        <f t="shared" si="40"/>
        <v>0</v>
      </c>
      <c r="K94" s="37">
        <f t="shared" ref="K94:K95" si="50">K95</f>
        <v>0</v>
      </c>
      <c r="L94" s="22">
        <f t="shared" si="44"/>
        <v>0</v>
      </c>
      <c r="M94" s="32">
        <f t="shared" si="46"/>
        <v>1</v>
      </c>
      <c r="N94" s="32">
        <f t="shared" si="42"/>
        <v>1</v>
      </c>
      <c r="O94" s="45"/>
      <c r="P94" s="38"/>
    </row>
    <row r="95" spans="1:16" s="39" customFormat="1" ht="17.25" customHeight="1" x14ac:dyDescent="0.25">
      <c r="A95" s="40" t="s">
        <v>46</v>
      </c>
      <c r="B95" s="34" t="s">
        <v>47</v>
      </c>
      <c r="C95" s="37">
        <f>C96</f>
        <v>42550000</v>
      </c>
      <c r="D95" s="30">
        <f>'[1]MASTER SPD '!G95</f>
        <v>42550000</v>
      </c>
      <c r="E95" s="30">
        <f>'[1]MASTER RO GU'!E95</f>
        <v>0</v>
      </c>
      <c r="F95" s="30">
        <f>'[1]MASTER RO GU'!F95</f>
        <v>0</v>
      </c>
      <c r="G95" s="30">
        <f>'[1]MASTER RO GU'!I95</f>
        <v>24600000</v>
      </c>
      <c r="H95" s="30">
        <f>'[1]MASTER RO GU'!J95</f>
        <v>17950000</v>
      </c>
      <c r="I95" s="30">
        <f>'[1]MASTER RO GU'!L95</f>
        <v>42550000</v>
      </c>
      <c r="J95" s="30">
        <f t="shared" si="40"/>
        <v>0</v>
      </c>
      <c r="K95" s="37">
        <f t="shared" si="50"/>
        <v>0</v>
      </c>
      <c r="L95" s="22">
        <f t="shared" si="44"/>
        <v>0</v>
      </c>
      <c r="M95" s="32">
        <f t="shared" si="46"/>
        <v>1</v>
      </c>
      <c r="N95" s="32">
        <f t="shared" si="42"/>
        <v>1</v>
      </c>
      <c r="O95" s="45"/>
      <c r="P95" s="38"/>
    </row>
    <row r="96" spans="1:16" s="46" customFormat="1" ht="30.75" customHeight="1" x14ac:dyDescent="0.25">
      <c r="A96" s="41" t="s">
        <v>56</v>
      </c>
      <c r="B96" s="42" t="s">
        <v>57</v>
      </c>
      <c r="C96" s="43">
        <v>42550000</v>
      </c>
      <c r="D96" s="44">
        <f>'[1]MASTER SPD '!G96</f>
        <v>42550000</v>
      </c>
      <c r="E96" s="44">
        <f>'[1]MASTER RO GU'!E96</f>
        <v>0</v>
      </c>
      <c r="F96" s="44">
        <f>'[1]MASTER RO GU'!F96</f>
        <v>0</v>
      </c>
      <c r="G96" s="44">
        <f>'[1]MASTER RO GU'!I96</f>
        <v>24600000</v>
      </c>
      <c r="H96" s="44">
        <f>'[1]MASTER RO GU'!J96</f>
        <v>17950000</v>
      </c>
      <c r="I96" s="44">
        <f>'[1]MASTER RO GU'!L96</f>
        <v>42550000</v>
      </c>
      <c r="J96" s="44">
        <f t="shared" si="40"/>
        <v>0</v>
      </c>
      <c r="K96" s="43">
        <f>C96-I96</f>
        <v>0</v>
      </c>
      <c r="L96" s="31">
        <f t="shared" si="44"/>
        <v>0</v>
      </c>
      <c r="M96" s="23">
        <f t="shared" si="46"/>
        <v>1</v>
      </c>
      <c r="N96" s="23">
        <f t="shared" si="42"/>
        <v>1</v>
      </c>
      <c r="O96" s="45"/>
      <c r="P96" s="45"/>
    </row>
    <row r="97" spans="1:16" s="39" customFormat="1" ht="17.25" customHeight="1" x14ac:dyDescent="0.25">
      <c r="A97" s="40" t="s">
        <v>66</v>
      </c>
      <c r="B97" s="34" t="s">
        <v>67</v>
      </c>
      <c r="C97" s="37">
        <f>C98</f>
        <v>143968000</v>
      </c>
      <c r="D97" s="30">
        <f>'[1]MASTER SPD '!G97</f>
        <v>143968000</v>
      </c>
      <c r="E97" s="30">
        <f>'[1]MASTER RO GU'!E97</f>
        <v>0</v>
      </c>
      <c r="F97" s="30">
        <f>'[1]MASTER RO GU'!F97</f>
        <v>0</v>
      </c>
      <c r="G97" s="30">
        <f>'[1]MASTER RO GU'!I97</f>
        <v>63338000</v>
      </c>
      <c r="H97" s="30">
        <f>'[1]MASTER RO GU'!J97</f>
        <v>80630000</v>
      </c>
      <c r="I97" s="30">
        <f>'[1]MASTER RO GU'!L97</f>
        <v>143968000</v>
      </c>
      <c r="J97" s="30">
        <f t="shared" si="40"/>
        <v>0</v>
      </c>
      <c r="K97" s="37">
        <f t="shared" ref="K97" si="51">K98</f>
        <v>0</v>
      </c>
      <c r="L97" s="22">
        <f t="shared" si="44"/>
        <v>0</v>
      </c>
      <c r="M97" s="79">
        <f t="shared" si="46"/>
        <v>1</v>
      </c>
      <c r="N97" s="32">
        <f t="shared" si="42"/>
        <v>1</v>
      </c>
      <c r="O97" s="45"/>
      <c r="P97" s="38"/>
    </row>
    <row r="98" spans="1:16" s="39" customFormat="1" ht="17.25" customHeight="1" x14ac:dyDescent="0.25">
      <c r="A98" s="40" t="s">
        <v>68</v>
      </c>
      <c r="B98" s="34" t="s">
        <v>69</v>
      </c>
      <c r="C98" s="37">
        <f>SUM(C99:C100)</f>
        <v>143968000</v>
      </c>
      <c r="D98" s="30">
        <f>'[1]MASTER SPD '!G98</f>
        <v>143968000</v>
      </c>
      <c r="E98" s="30">
        <f>'[1]MASTER RO GU'!E98</f>
        <v>0</v>
      </c>
      <c r="F98" s="30">
        <f>'[1]MASTER RO GU'!F98</f>
        <v>0</v>
      </c>
      <c r="G98" s="30">
        <f>'[1]MASTER RO GU'!I98</f>
        <v>63338000</v>
      </c>
      <c r="H98" s="30">
        <f>'[1]MASTER RO GU'!J98</f>
        <v>80630000</v>
      </c>
      <c r="I98" s="30">
        <f>'[1]MASTER RO GU'!L98</f>
        <v>143968000</v>
      </c>
      <c r="J98" s="30">
        <f t="shared" si="40"/>
        <v>0</v>
      </c>
      <c r="K98" s="37">
        <f t="shared" ref="K98" si="52">SUM(K99:K100)</f>
        <v>0</v>
      </c>
      <c r="L98" s="22">
        <f t="shared" si="44"/>
        <v>0</v>
      </c>
      <c r="M98" s="32">
        <f t="shared" si="46"/>
        <v>1</v>
      </c>
      <c r="N98" s="32">
        <f t="shared" si="42"/>
        <v>1</v>
      </c>
      <c r="O98" s="45"/>
      <c r="P98" s="38"/>
    </row>
    <row r="99" spans="1:16" s="51" customFormat="1" ht="17.25" customHeight="1" x14ac:dyDescent="0.25">
      <c r="A99" s="47" t="s">
        <v>70</v>
      </c>
      <c r="B99" s="48" t="s">
        <v>71</v>
      </c>
      <c r="C99" s="49">
        <v>62461000</v>
      </c>
      <c r="D99" s="44">
        <f>'[1]MASTER SPD '!G99</f>
        <v>62461000</v>
      </c>
      <c r="E99" s="44">
        <f>'[1]MASTER RO GU'!E99</f>
        <v>0</v>
      </c>
      <c r="F99" s="44">
        <f>'[1]MASTER RO GU'!F99</f>
        <v>0</v>
      </c>
      <c r="G99" s="44">
        <f>'[1]MASTER RO GU'!I99</f>
        <v>0</v>
      </c>
      <c r="H99" s="44">
        <f>'[1]MASTER RO GU'!J99</f>
        <v>62461000</v>
      </c>
      <c r="I99" s="44">
        <f>'[1]MASTER RO GU'!L99</f>
        <v>62461000</v>
      </c>
      <c r="J99" s="44">
        <f t="shared" si="40"/>
        <v>0</v>
      </c>
      <c r="K99" s="43">
        <f>C99-I99</f>
        <v>0</v>
      </c>
      <c r="L99" s="31">
        <f t="shared" si="44"/>
        <v>0</v>
      </c>
      <c r="M99" s="23">
        <f t="shared" si="46"/>
        <v>1</v>
      </c>
      <c r="N99" s="23">
        <f t="shared" si="42"/>
        <v>1</v>
      </c>
      <c r="O99" s="45"/>
      <c r="P99" s="50"/>
    </row>
    <row r="100" spans="1:16" s="51" customFormat="1" ht="17.25" customHeight="1" x14ac:dyDescent="0.25">
      <c r="A100" s="47" t="s">
        <v>103</v>
      </c>
      <c r="B100" s="55" t="s">
        <v>104</v>
      </c>
      <c r="C100" s="49">
        <v>81507000</v>
      </c>
      <c r="D100" s="44">
        <f>'[1]MASTER SPD '!G100</f>
        <v>81507000</v>
      </c>
      <c r="E100" s="44">
        <f>'[1]MASTER RO GU'!E100</f>
        <v>0</v>
      </c>
      <c r="F100" s="44">
        <f>'[1]MASTER RO GU'!F100</f>
        <v>0</v>
      </c>
      <c r="G100" s="44">
        <f>'[1]MASTER RO GU'!I100</f>
        <v>63338000</v>
      </c>
      <c r="H100" s="44">
        <f>'[1]MASTER RO GU'!J100</f>
        <v>18169000</v>
      </c>
      <c r="I100" s="44">
        <f>'[1]MASTER RO GU'!L100</f>
        <v>81507000</v>
      </c>
      <c r="J100" s="44">
        <f t="shared" si="40"/>
        <v>0</v>
      </c>
      <c r="K100" s="43">
        <f>C100-I100</f>
        <v>0</v>
      </c>
      <c r="L100" s="31">
        <f t="shared" si="44"/>
        <v>0</v>
      </c>
      <c r="M100" s="23">
        <f t="shared" si="46"/>
        <v>1</v>
      </c>
      <c r="N100" s="23">
        <f t="shared" si="42"/>
        <v>1</v>
      </c>
      <c r="O100" s="45"/>
      <c r="P100" s="50"/>
    </row>
    <row r="101" spans="1:16" ht="15.75" customHeight="1" x14ac:dyDescent="0.25">
      <c r="A101" s="41"/>
      <c r="B101" s="42"/>
      <c r="C101" s="43"/>
      <c r="D101" s="44">
        <f>'[1]MASTER SPD '!G101</f>
        <v>0</v>
      </c>
      <c r="E101" s="44">
        <f>'[1]MASTER RO GU'!E101</f>
        <v>0</v>
      </c>
      <c r="F101" s="44">
        <f>'[1]MASTER RO GU'!F101</f>
        <v>0</v>
      </c>
      <c r="G101" s="44">
        <f>'[1]MASTER RO GU'!I101</f>
        <v>0</v>
      </c>
      <c r="H101" s="44">
        <f>'[1]MASTER RO GU'!J101</f>
        <v>0</v>
      </c>
      <c r="I101" s="44">
        <f>'[1]MASTER RO GU'!L101</f>
        <v>0</v>
      </c>
      <c r="J101" s="44">
        <f t="shared" si="40"/>
        <v>0</v>
      </c>
      <c r="K101" s="52"/>
      <c r="L101" s="31">
        <f t="shared" si="44"/>
        <v>0</v>
      </c>
      <c r="M101" s="53"/>
      <c r="N101" s="23"/>
    </row>
    <row r="102" spans="1:16" ht="22.5" customHeight="1" x14ac:dyDescent="0.25">
      <c r="A102" s="26" t="s">
        <v>105</v>
      </c>
      <c r="B102" s="84" t="s">
        <v>106</v>
      </c>
      <c r="C102" s="390">
        <f>SUM(C103,C128,C214)</f>
        <v>1054840000</v>
      </c>
      <c r="D102" s="30">
        <f>'[1]MASTER SPD '!G102</f>
        <v>1060990000</v>
      </c>
      <c r="E102" s="30">
        <f>'[1]MASTER RO GU'!E102</f>
        <v>0</v>
      </c>
      <c r="F102" s="30">
        <f>'[1]MASTER RO GU'!F102</f>
        <v>202000000</v>
      </c>
      <c r="G102" s="30">
        <f>'[1]MASTER RO GU'!I102</f>
        <v>724801200</v>
      </c>
      <c r="H102" s="30">
        <f>'[1]MASTER RO GU'!J102</f>
        <v>80008200</v>
      </c>
      <c r="I102" s="30">
        <f>'[1]MASTER RO GU'!L102</f>
        <v>1006809400</v>
      </c>
      <c r="J102" s="30">
        <f>D102-I102</f>
        <v>54180600</v>
      </c>
      <c r="K102" s="29">
        <f t="shared" ref="K102" si="53">SUM(K103,K128,K214)</f>
        <v>48030600</v>
      </c>
      <c r="L102" s="22">
        <f t="shared" si="44"/>
        <v>-6150000</v>
      </c>
      <c r="M102" s="32">
        <f t="shared" ref="M102:M126" si="54">I102/C102*100%</f>
        <v>0.95446645936824537</v>
      </c>
      <c r="N102" s="32">
        <f t="shared" si="42"/>
        <v>1.0058302680975313</v>
      </c>
    </row>
    <row r="103" spans="1:16" ht="30" customHeight="1" x14ac:dyDescent="0.25">
      <c r="A103" s="26" t="s">
        <v>107</v>
      </c>
      <c r="B103" s="84" t="s">
        <v>108</v>
      </c>
      <c r="C103" s="29">
        <f>SUM(C104)</f>
        <v>142840000</v>
      </c>
      <c r="D103" s="30">
        <f>'[1]MASTER SPD '!G103</f>
        <v>142840000</v>
      </c>
      <c r="E103" s="30">
        <f>'[1]MASTER RO GU'!E103</f>
        <v>0</v>
      </c>
      <c r="F103" s="30">
        <f>'[1]MASTER RO GU'!F103</f>
        <v>0</v>
      </c>
      <c r="G103" s="30">
        <f>'[1]MASTER RO GU'!I103</f>
        <v>50991200</v>
      </c>
      <c r="H103" s="30">
        <f>'[1]MASTER RO GU'!J103</f>
        <v>80008200</v>
      </c>
      <c r="I103" s="398">
        <f>'[1]MASTER RO GU'!L103</f>
        <v>130999400</v>
      </c>
      <c r="J103" s="30">
        <f t="shared" si="40"/>
        <v>11840600</v>
      </c>
      <c r="K103" s="29">
        <f t="shared" ref="K103" si="55">SUM(K104)</f>
        <v>11840600</v>
      </c>
      <c r="L103" s="22">
        <f t="shared" si="44"/>
        <v>0</v>
      </c>
      <c r="M103" s="32">
        <f t="shared" si="54"/>
        <v>0.91710585270232425</v>
      </c>
      <c r="N103" s="32">
        <f t="shared" si="42"/>
        <v>1</v>
      </c>
    </row>
    <row r="104" spans="1:16" s="25" customFormat="1" ht="18.75" customHeight="1" x14ac:dyDescent="0.25">
      <c r="A104" s="85" t="s">
        <v>109</v>
      </c>
      <c r="B104" s="355" t="s">
        <v>110</v>
      </c>
      <c r="C104" s="356">
        <f>C105</f>
        <v>142840000</v>
      </c>
      <c r="D104" s="71">
        <f>'[1]MASTER SPD '!G104</f>
        <v>142840000</v>
      </c>
      <c r="E104" s="71">
        <f>'[1]MASTER RO GU'!E104</f>
        <v>0</v>
      </c>
      <c r="F104" s="71">
        <f>'[1]MASTER RO GU'!F104</f>
        <v>0</v>
      </c>
      <c r="G104" s="71">
        <f>'[1]MASTER RO GU'!I104</f>
        <v>50991200</v>
      </c>
      <c r="H104" s="71">
        <f>'[1]MASTER RO GU'!J104</f>
        <v>80008200</v>
      </c>
      <c r="I104" s="71">
        <f>'[1]MASTER RO GU'!L104</f>
        <v>130999400</v>
      </c>
      <c r="J104" s="30">
        <f t="shared" si="40"/>
        <v>11840600</v>
      </c>
      <c r="K104" s="87">
        <f t="shared" ref="K104:K105" si="56">K105</f>
        <v>11840600</v>
      </c>
      <c r="L104" s="22">
        <f t="shared" si="44"/>
        <v>0</v>
      </c>
      <c r="M104" s="32">
        <f t="shared" si="54"/>
        <v>0.91710585270232425</v>
      </c>
      <c r="N104" s="32">
        <f t="shared" si="42"/>
        <v>1</v>
      </c>
      <c r="O104" s="24"/>
      <c r="P104" s="24"/>
    </row>
    <row r="105" spans="1:16" s="39" customFormat="1" ht="18" customHeight="1" x14ac:dyDescent="0.25">
      <c r="A105" s="40" t="s">
        <v>31</v>
      </c>
      <c r="B105" s="34" t="s">
        <v>32</v>
      </c>
      <c r="C105" s="37">
        <f>C106</f>
        <v>142840000</v>
      </c>
      <c r="D105" s="30">
        <f>'[1]MASTER SPD '!G105</f>
        <v>142840000</v>
      </c>
      <c r="E105" s="30">
        <f>'[1]MASTER RO GU'!E105</f>
        <v>0</v>
      </c>
      <c r="F105" s="30">
        <f>'[1]MASTER RO GU'!F105</f>
        <v>0</v>
      </c>
      <c r="G105" s="30">
        <f>'[1]MASTER RO GU'!I105</f>
        <v>50991200</v>
      </c>
      <c r="H105" s="30">
        <f>'[1]MASTER RO GU'!J105</f>
        <v>80008200</v>
      </c>
      <c r="I105" s="30">
        <f>'[1]MASTER RO GU'!L105</f>
        <v>130999400</v>
      </c>
      <c r="J105" s="30">
        <f t="shared" si="40"/>
        <v>11840600</v>
      </c>
      <c r="K105" s="37">
        <f t="shared" si="56"/>
        <v>11840600</v>
      </c>
      <c r="L105" s="78">
        <f t="shared" si="44"/>
        <v>0</v>
      </c>
      <c r="M105" s="79">
        <f t="shared" si="54"/>
        <v>0.91710585270232425</v>
      </c>
      <c r="N105" s="79">
        <f t="shared" si="42"/>
        <v>1</v>
      </c>
      <c r="O105" s="38"/>
      <c r="P105" s="38"/>
    </row>
    <row r="106" spans="1:16" s="39" customFormat="1" ht="18" customHeight="1" x14ac:dyDescent="0.25">
      <c r="A106" s="40" t="s">
        <v>34</v>
      </c>
      <c r="B106" s="34" t="s">
        <v>35</v>
      </c>
      <c r="C106" s="37">
        <f>SUM(C107,C115,C121,C124)</f>
        <v>142840000</v>
      </c>
      <c r="D106" s="30">
        <f>'[1]MASTER SPD '!G106</f>
        <v>142840000</v>
      </c>
      <c r="E106" s="30">
        <f>'[1]MASTER RO GU'!E106</f>
        <v>0</v>
      </c>
      <c r="F106" s="30">
        <f>'[1]MASTER RO GU'!F106</f>
        <v>0</v>
      </c>
      <c r="G106" s="30">
        <f>'[1]MASTER RO GU'!I106</f>
        <v>50991200</v>
      </c>
      <c r="H106" s="30">
        <f>'[1]MASTER RO GU'!J106</f>
        <v>80008200</v>
      </c>
      <c r="I106" s="30">
        <f>'[1]MASTER RO GU'!L106</f>
        <v>130999400</v>
      </c>
      <c r="J106" s="30">
        <f t="shared" si="40"/>
        <v>11840600</v>
      </c>
      <c r="K106" s="37">
        <f>SUM(K107,K115,K121,K124)</f>
        <v>11840600</v>
      </c>
      <c r="L106" s="22">
        <f t="shared" si="44"/>
        <v>0</v>
      </c>
      <c r="M106" s="32">
        <f t="shared" si="54"/>
        <v>0.91710585270232425</v>
      </c>
      <c r="N106" s="32">
        <f t="shared" si="42"/>
        <v>1</v>
      </c>
      <c r="O106" s="38"/>
      <c r="P106" s="38"/>
    </row>
    <row r="107" spans="1:16" s="39" customFormat="1" ht="18" customHeight="1" x14ac:dyDescent="0.25">
      <c r="A107" s="40" t="s">
        <v>36</v>
      </c>
      <c r="B107" s="34" t="s">
        <v>37</v>
      </c>
      <c r="C107" s="37">
        <f>C108</f>
        <v>75350000</v>
      </c>
      <c r="D107" s="30">
        <f>'[1]MASTER SPD '!G107</f>
        <v>75350000</v>
      </c>
      <c r="E107" s="30">
        <f>'[1]MASTER RO GU'!E107</f>
        <v>0</v>
      </c>
      <c r="F107" s="30">
        <f>'[1]MASTER RO GU'!F107</f>
        <v>0</v>
      </c>
      <c r="G107" s="30">
        <f>'[1]MASTER RO GU'!I107</f>
        <v>23141200</v>
      </c>
      <c r="H107" s="30">
        <f>'[1]MASTER RO GU'!J107</f>
        <v>52208200</v>
      </c>
      <c r="I107" s="30">
        <f>'[1]MASTER RO GU'!L107</f>
        <v>75349400</v>
      </c>
      <c r="J107" s="30">
        <f t="shared" si="40"/>
        <v>600</v>
      </c>
      <c r="K107" s="37">
        <f t="shared" ref="K107" si="57">K108</f>
        <v>600</v>
      </c>
      <c r="L107" s="22">
        <f t="shared" si="44"/>
        <v>0</v>
      </c>
      <c r="M107" s="32">
        <f t="shared" si="54"/>
        <v>0.99999203715992036</v>
      </c>
      <c r="N107" s="32">
        <f t="shared" si="42"/>
        <v>1</v>
      </c>
      <c r="O107" s="38"/>
      <c r="P107" s="38"/>
    </row>
    <row r="108" spans="1:16" s="39" customFormat="1" ht="18" customHeight="1" x14ac:dyDescent="0.25">
      <c r="A108" s="40" t="s">
        <v>38</v>
      </c>
      <c r="B108" s="34" t="s">
        <v>39</v>
      </c>
      <c r="C108" s="37">
        <f>SUM(C109:C114)</f>
        <v>75350000</v>
      </c>
      <c r="D108" s="30">
        <f>'[1]MASTER SPD '!G108</f>
        <v>75350000</v>
      </c>
      <c r="E108" s="30">
        <f>'[1]MASTER RO GU'!E108</f>
        <v>0</v>
      </c>
      <c r="F108" s="30">
        <f>'[1]MASTER RO GU'!F108</f>
        <v>0</v>
      </c>
      <c r="G108" s="30">
        <f>'[1]MASTER RO GU'!I108</f>
        <v>23141200</v>
      </c>
      <c r="H108" s="30">
        <f>'[1]MASTER RO GU'!J108</f>
        <v>52208200</v>
      </c>
      <c r="I108" s="30">
        <f>'[1]MASTER RO GU'!L108</f>
        <v>75349400</v>
      </c>
      <c r="J108" s="30">
        <f t="shared" si="40"/>
        <v>600</v>
      </c>
      <c r="K108" s="37">
        <f t="shared" ref="K108" si="58">SUM(K109:K114)</f>
        <v>600</v>
      </c>
      <c r="L108" s="22">
        <f t="shared" si="44"/>
        <v>0</v>
      </c>
      <c r="M108" s="32">
        <f t="shared" si="54"/>
        <v>0.99999203715992036</v>
      </c>
      <c r="N108" s="32">
        <f t="shared" si="42"/>
        <v>1</v>
      </c>
      <c r="O108" s="38"/>
      <c r="P108" s="38"/>
    </row>
    <row r="109" spans="1:16" s="46" customFormat="1" ht="21.75" customHeight="1" x14ac:dyDescent="0.25">
      <c r="A109" s="41" t="s">
        <v>40</v>
      </c>
      <c r="B109" s="42" t="s">
        <v>41</v>
      </c>
      <c r="C109" s="43">
        <v>3568400</v>
      </c>
      <c r="D109" s="44">
        <f>'[1]MASTER SPD '!G109</f>
        <v>3568400</v>
      </c>
      <c r="E109" s="44">
        <f>'[1]MASTER RO GU'!E109</f>
        <v>0</v>
      </c>
      <c r="F109" s="44">
        <f>'[1]MASTER RO GU'!F109</f>
        <v>0</v>
      </c>
      <c r="G109" s="44">
        <f>'[1]MASTER RO GU'!I109</f>
        <v>1784200</v>
      </c>
      <c r="H109" s="44">
        <f>'[1]MASTER RO GU'!J109</f>
        <v>1783600</v>
      </c>
      <c r="I109" s="44">
        <f>'[1]MASTER RO GU'!L109</f>
        <v>3567800</v>
      </c>
      <c r="J109" s="44">
        <f t="shared" si="40"/>
        <v>600</v>
      </c>
      <c r="K109" s="43">
        <f t="shared" ref="K109:K114" si="59">C109-I109</f>
        <v>600</v>
      </c>
      <c r="L109" s="31">
        <f t="shared" si="44"/>
        <v>0</v>
      </c>
      <c r="M109" s="23">
        <f t="shared" si="54"/>
        <v>0.99983185741508795</v>
      </c>
      <c r="N109" s="23">
        <f t="shared" si="42"/>
        <v>1</v>
      </c>
      <c r="O109" s="45"/>
      <c r="P109" s="45"/>
    </row>
    <row r="110" spans="1:16" s="46" customFormat="1" ht="21" customHeight="1" x14ac:dyDescent="0.25">
      <c r="A110" s="41" t="s">
        <v>42</v>
      </c>
      <c r="B110" s="42" t="s">
        <v>43</v>
      </c>
      <c r="C110" s="43">
        <v>3476600</v>
      </c>
      <c r="D110" s="44">
        <f>'[1]MASTER SPD '!G110</f>
        <v>3476600</v>
      </c>
      <c r="E110" s="44">
        <f>'[1]MASTER RO GU'!E110</f>
        <v>0</v>
      </c>
      <c r="F110" s="44">
        <f>'[1]MASTER RO GU'!F110</f>
        <v>0</v>
      </c>
      <c r="G110" s="44">
        <f>'[1]MASTER RO GU'!I110</f>
        <v>1387000</v>
      </c>
      <c r="H110" s="44">
        <f>'[1]MASTER RO GU'!J110</f>
        <v>2089600</v>
      </c>
      <c r="I110" s="44">
        <f>'[1]MASTER RO GU'!L110</f>
        <v>3476600</v>
      </c>
      <c r="J110" s="44">
        <f t="shared" si="40"/>
        <v>0</v>
      </c>
      <c r="K110" s="43">
        <f t="shared" si="59"/>
        <v>0</v>
      </c>
      <c r="L110" s="31">
        <f t="shared" si="44"/>
        <v>0</v>
      </c>
      <c r="M110" s="23">
        <f t="shared" si="54"/>
        <v>1</v>
      </c>
      <c r="N110" s="23">
        <f t="shared" si="42"/>
        <v>1</v>
      </c>
      <c r="O110" s="45"/>
      <c r="P110" s="45"/>
    </row>
    <row r="111" spans="1:16" s="51" customFormat="1" ht="17.45" customHeight="1" x14ac:dyDescent="0.25">
      <c r="A111" s="47" t="s">
        <v>52</v>
      </c>
      <c r="B111" s="55" t="s">
        <v>53</v>
      </c>
      <c r="C111" s="49">
        <v>28695000</v>
      </c>
      <c r="D111" s="44">
        <f>'[1]MASTER SPD '!G111</f>
        <v>28695000</v>
      </c>
      <c r="E111" s="44">
        <f>'[1]MASTER RO GU'!E111</f>
        <v>0</v>
      </c>
      <c r="F111" s="44">
        <f>'[1]MASTER RO GU'!F111</f>
        <v>0</v>
      </c>
      <c r="G111" s="44">
        <f>'[1]MASTER RO GU'!I111</f>
        <v>7670000</v>
      </c>
      <c r="H111" s="44">
        <f>'[1]MASTER RO GU'!J111</f>
        <v>21025000</v>
      </c>
      <c r="I111" s="44">
        <f>'[1]MASTER RO GU'!L111</f>
        <v>28695000</v>
      </c>
      <c r="J111" s="44">
        <f t="shared" si="40"/>
        <v>0</v>
      </c>
      <c r="K111" s="43">
        <f t="shared" si="59"/>
        <v>0</v>
      </c>
      <c r="L111" s="31">
        <f t="shared" si="44"/>
        <v>0</v>
      </c>
      <c r="M111" s="23">
        <f t="shared" si="54"/>
        <v>1</v>
      </c>
      <c r="N111" s="23">
        <f t="shared" si="42"/>
        <v>1</v>
      </c>
      <c r="O111" s="50"/>
      <c r="P111" s="50"/>
    </row>
    <row r="112" spans="1:16" s="51" customFormat="1" ht="18" customHeight="1" x14ac:dyDescent="0.25">
      <c r="A112" s="47" t="s">
        <v>54</v>
      </c>
      <c r="B112" s="48" t="s">
        <v>55</v>
      </c>
      <c r="C112" s="49">
        <v>28000000</v>
      </c>
      <c r="D112" s="44">
        <f>'[1]MASTER SPD '!G112</f>
        <v>28000000</v>
      </c>
      <c r="E112" s="44">
        <f>'[1]MASTER RO GU'!E112</f>
        <v>0</v>
      </c>
      <c r="F112" s="44">
        <f>'[1]MASTER RO GU'!F112</f>
        <v>0</v>
      </c>
      <c r="G112" s="44">
        <f>'[1]MASTER RO GU'!I112</f>
        <v>2100000</v>
      </c>
      <c r="H112" s="44">
        <f>'[1]MASTER RO GU'!J112</f>
        <v>25900000</v>
      </c>
      <c r="I112" s="44">
        <f>'[1]MASTER RO GU'!L112</f>
        <v>28000000</v>
      </c>
      <c r="J112" s="44">
        <f t="shared" si="40"/>
        <v>0</v>
      </c>
      <c r="K112" s="43">
        <f t="shared" si="59"/>
        <v>0</v>
      </c>
      <c r="L112" s="31">
        <f t="shared" si="44"/>
        <v>0</v>
      </c>
      <c r="M112" s="23">
        <f t="shared" si="54"/>
        <v>1</v>
      </c>
      <c r="N112" s="23">
        <f t="shared" si="42"/>
        <v>1</v>
      </c>
      <c r="O112" s="50"/>
      <c r="P112" s="50"/>
    </row>
    <row r="113" spans="1:16" s="51" customFormat="1" ht="17.45" customHeight="1" x14ac:dyDescent="0.25">
      <c r="A113" s="47" t="s">
        <v>111</v>
      </c>
      <c r="B113" s="66" t="s">
        <v>112</v>
      </c>
      <c r="C113" s="88">
        <v>1410000</v>
      </c>
      <c r="D113" s="44">
        <f>'[1]MASTER SPD '!G113</f>
        <v>1410000</v>
      </c>
      <c r="E113" s="44">
        <f>'[1]MASTER RO GU'!E113</f>
        <v>0</v>
      </c>
      <c r="F113" s="44">
        <f>'[1]MASTER RO GU'!F113</f>
        <v>0</v>
      </c>
      <c r="G113" s="44">
        <f>'[1]MASTER RO GU'!I113</f>
        <v>0</v>
      </c>
      <c r="H113" s="44">
        <f>'[1]MASTER RO GU'!J113</f>
        <v>1410000</v>
      </c>
      <c r="I113" s="44">
        <f>'[1]MASTER RO GU'!L113</f>
        <v>1410000</v>
      </c>
      <c r="J113" s="44">
        <f t="shared" si="40"/>
        <v>0</v>
      </c>
      <c r="K113" s="43">
        <f t="shared" si="59"/>
        <v>0</v>
      </c>
      <c r="L113" s="31">
        <f t="shared" si="44"/>
        <v>0</v>
      </c>
      <c r="M113" s="23">
        <f t="shared" si="54"/>
        <v>1</v>
      </c>
      <c r="N113" s="23">
        <f t="shared" si="42"/>
        <v>1</v>
      </c>
      <c r="O113" s="50"/>
      <c r="P113" s="50"/>
    </row>
    <row r="114" spans="1:16" s="51" customFormat="1" ht="17.25" customHeight="1" x14ac:dyDescent="0.25">
      <c r="A114" s="47" t="s">
        <v>113</v>
      </c>
      <c r="B114" s="66" t="s">
        <v>114</v>
      </c>
      <c r="C114" s="88">
        <v>10200000</v>
      </c>
      <c r="D114" s="44">
        <f>'[1]MASTER SPD '!G114</f>
        <v>10200000</v>
      </c>
      <c r="E114" s="44">
        <f>'[1]MASTER RO GU'!E114</f>
        <v>0</v>
      </c>
      <c r="F114" s="44">
        <f>'[1]MASTER RO GU'!F114</f>
        <v>0</v>
      </c>
      <c r="G114" s="44">
        <f>'[1]MASTER RO GU'!I114</f>
        <v>10200000</v>
      </c>
      <c r="H114" s="44">
        <f>'[1]MASTER RO GU'!J114</f>
        <v>0</v>
      </c>
      <c r="I114" s="44">
        <f>'[1]MASTER RO GU'!L114</f>
        <v>10200000</v>
      </c>
      <c r="J114" s="44">
        <f t="shared" si="40"/>
        <v>0</v>
      </c>
      <c r="K114" s="43">
        <f t="shared" si="59"/>
        <v>0</v>
      </c>
      <c r="L114" s="31">
        <f t="shared" si="44"/>
        <v>0</v>
      </c>
      <c r="M114" s="23">
        <f t="shared" si="54"/>
        <v>1</v>
      </c>
      <c r="N114" s="23">
        <f t="shared" si="42"/>
        <v>1</v>
      </c>
      <c r="O114" s="50"/>
      <c r="P114" s="50"/>
    </row>
    <row r="115" spans="1:16" s="39" customFormat="1" ht="17.25" customHeight="1" x14ac:dyDescent="0.25">
      <c r="A115" s="40" t="s">
        <v>44</v>
      </c>
      <c r="B115" s="34" t="s">
        <v>45</v>
      </c>
      <c r="C115" s="37">
        <f>SUM(C116,C119)</f>
        <v>37850000</v>
      </c>
      <c r="D115" s="30">
        <f>'[1]MASTER SPD '!G115</f>
        <v>37850000</v>
      </c>
      <c r="E115" s="30">
        <f>'[1]MASTER RO GU'!E115</f>
        <v>0</v>
      </c>
      <c r="F115" s="30">
        <f>'[1]MASTER RO GU'!F115</f>
        <v>0</v>
      </c>
      <c r="G115" s="30">
        <f>'[1]MASTER RO GU'!I115</f>
        <v>6850000</v>
      </c>
      <c r="H115" s="30">
        <f>'[1]MASTER RO GU'!J115</f>
        <v>27800000</v>
      </c>
      <c r="I115" s="30">
        <f>'[1]MASTER RO GU'!L115</f>
        <v>34650000</v>
      </c>
      <c r="J115" s="30">
        <f t="shared" si="40"/>
        <v>3200000</v>
      </c>
      <c r="K115" s="37">
        <f t="shared" ref="K115" si="60">SUM(K116,K119)</f>
        <v>3200000</v>
      </c>
      <c r="L115" s="22">
        <f t="shared" si="44"/>
        <v>0</v>
      </c>
      <c r="M115" s="32">
        <f t="shared" si="54"/>
        <v>0.91545574636723914</v>
      </c>
      <c r="N115" s="32">
        <f t="shared" si="42"/>
        <v>1</v>
      </c>
      <c r="O115" s="38"/>
      <c r="P115" s="38"/>
    </row>
    <row r="116" spans="1:16" s="39" customFormat="1" ht="17.25" customHeight="1" x14ac:dyDescent="0.25">
      <c r="A116" s="40" t="s">
        <v>46</v>
      </c>
      <c r="B116" s="34" t="s">
        <v>47</v>
      </c>
      <c r="C116" s="37">
        <f>SUM(C117:C118)</f>
        <v>15050000</v>
      </c>
      <c r="D116" s="30">
        <f>'[1]MASTER SPD '!G116</f>
        <v>15050000</v>
      </c>
      <c r="E116" s="30">
        <f>'[1]MASTER RO GU'!E116</f>
        <v>0</v>
      </c>
      <c r="F116" s="30">
        <f>'[1]MASTER RO GU'!F116</f>
        <v>0</v>
      </c>
      <c r="G116" s="30">
        <f>'[1]MASTER RO GU'!I116</f>
        <v>6850000</v>
      </c>
      <c r="H116" s="30">
        <f>'[1]MASTER RO GU'!J116</f>
        <v>5000000</v>
      </c>
      <c r="I116" s="30">
        <f>'[1]MASTER RO GU'!L116</f>
        <v>11850000</v>
      </c>
      <c r="J116" s="30">
        <f t="shared" si="40"/>
        <v>3200000</v>
      </c>
      <c r="K116" s="37">
        <f t="shared" ref="K116" si="61">SUM(K117:K118)</f>
        <v>3200000</v>
      </c>
      <c r="L116" s="22">
        <f t="shared" si="44"/>
        <v>0</v>
      </c>
      <c r="M116" s="32">
        <f t="shared" si="54"/>
        <v>0.78737541528239208</v>
      </c>
      <c r="N116" s="32">
        <f t="shared" si="42"/>
        <v>1</v>
      </c>
      <c r="O116" s="38"/>
      <c r="P116" s="38"/>
    </row>
    <row r="117" spans="1:16" s="46" customFormat="1" ht="30.75" customHeight="1" x14ac:dyDescent="0.25">
      <c r="A117" s="41" t="s">
        <v>56</v>
      </c>
      <c r="B117" s="42" t="s">
        <v>57</v>
      </c>
      <c r="C117" s="43">
        <v>8050000</v>
      </c>
      <c r="D117" s="44">
        <f>'[1]MASTER SPD '!G117</f>
        <v>8050000</v>
      </c>
      <c r="E117" s="44">
        <f>'[1]MASTER RO GU'!E117</f>
        <v>0</v>
      </c>
      <c r="F117" s="44">
        <f>'[1]MASTER RO GU'!F117</f>
        <v>0</v>
      </c>
      <c r="G117" s="44">
        <f>'[1]MASTER RO GU'!I117</f>
        <v>0</v>
      </c>
      <c r="H117" s="44">
        <f>'[1]MASTER RO GU'!J117</f>
        <v>5000000</v>
      </c>
      <c r="I117" s="44">
        <f>'[1]MASTER RO GU'!L117</f>
        <v>5000000</v>
      </c>
      <c r="J117" s="44">
        <f t="shared" si="40"/>
        <v>3050000</v>
      </c>
      <c r="K117" s="43">
        <f>C117-I117</f>
        <v>3050000</v>
      </c>
      <c r="L117" s="31">
        <f t="shared" si="44"/>
        <v>0</v>
      </c>
      <c r="M117" s="23">
        <f t="shared" si="54"/>
        <v>0.6211180124223602</v>
      </c>
      <c r="N117" s="23">
        <f t="shared" si="42"/>
        <v>1</v>
      </c>
      <c r="O117" s="45"/>
      <c r="P117" s="45"/>
    </row>
    <row r="118" spans="1:16" s="46" customFormat="1" ht="30.75" customHeight="1" x14ac:dyDescent="0.25">
      <c r="A118" s="41" t="s">
        <v>115</v>
      </c>
      <c r="B118" s="89" t="s">
        <v>116</v>
      </c>
      <c r="C118" s="90">
        <v>7000000</v>
      </c>
      <c r="D118" s="44">
        <f>'[1]MASTER SPD '!G118</f>
        <v>7000000</v>
      </c>
      <c r="E118" s="44">
        <f>'[1]MASTER RO GU'!E118</f>
        <v>0</v>
      </c>
      <c r="F118" s="44">
        <f>'[1]MASTER RO GU'!F118</f>
        <v>0</v>
      </c>
      <c r="G118" s="44">
        <f>'[1]MASTER RO GU'!I118</f>
        <v>6850000</v>
      </c>
      <c r="H118" s="44">
        <f>'[1]MASTER RO GU'!J118</f>
        <v>0</v>
      </c>
      <c r="I118" s="44">
        <f>'[1]MASTER RO GU'!L118</f>
        <v>6850000</v>
      </c>
      <c r="J118" s="44">
        <f t="shared" si="40"/>
        <v>150000</v>
      </c>
      <c r="K118" s="43">
        <f>C118-I118</f>
        <v>150000</v>
      </c>
      <c r="L118" s="31">
        <f t="shared" si="44"/>
        <v>0</v>
      </c>
      <c r="M118" s="23">
        <f t="shared" si="54"/>
        <v>0.97857142857142854</v>
      </c>
      <c r="N118" s="23">
        <f t="shared" si="42"/>
        <v>1</v>
      </c>
      <c r="O118" s="45"/>
      <c r="P118" s="45"/>
    </row>
    <row r="119" spans="1:16" s="39" customFormat="1" ht="17.25" customHeight="1" x14ac:dyDescent="0.25">
      <c r="A119" s="91" t="s">
        <v>60</v>
      </c>
      <c r="B119" s="65" t="s">
        <v>61</v>
      </c>
      <c r="C119" s="92">
        <f>C120</f>
        <v>22800000</v>
      </c>
      <c r="D119" s="30">
        <f>'[1]MASTER SPD '!G119</f>
        <v>22800000</v>
      </c>
      <c r="E119" s="30">
        <f>'[1]MASTER RO GU'!E119</f>
        <v>0</v>
      </c>
      <c r="F119" s="30">
        <f>'[1]MASTER RO GU'!F119</f>
        <v>0</v>
      </c>
      <c r="G119" s="30">
        <f>'[1]MASTER RO GU'!I119</f>
        <v>0</v>
      </c>
      <c r="H119" s="30">
        <f>'[1]MASTER RO GU'!J119</f>
        <v>22800000</v>
      </c>
      <c r="I119" s="30">
        <f>'[1]MASTER RO GU'!L119</f>
        <v>22800000</v>
      </c>
      <c r="J119" s="30">
        <f t="shared" si="40"/>
        <v>0</v>
      </c>
      <c r="K119" s="37">
        <f t="shared" ref="K119" si="62">K120</f>
        <v>0</v>
      </c>
      <c r="L119" s="22">
        <f t="shared" si="44"/>
        <v>0</v>
      </c>
      <c r="M119" s="32">
        <f t="shared" si="54"/>
        <v>1</v>
      </c>
      <c r="N119" s="32">
        <f t="shared" si="42"/>
        <v>1</v>
      </c>
      <c r="O119" s="38"/>
      <c r="P119" s="38"/>
    </row>
    <row r="120" spans="1:16" s="51" customFormat="1" ht="17.25" customHeight="1" x14ac:dyDescent="0.25">
      <c r="A120" s="93" t="s">
        <v>64</v>
      </c>
      <c r="B120" s="66" t="s">
        <v>65</v>
      </c>
      <c r="C120" s="88">
        <v>22800000</v>
      </c>
      <c r="D120" s="44">
        <f>'[1]MASTER SPD '!G120</f>
        <v>22800000</v>
      </c>
      <c r="E120" s="44">
        <f>'[1]MASTER RO GU'!E120</f>
        <v>0</v>
      </c>
      <c r="F120" s="44">
        <f>'[1]MASTER RO GU'!F120</f>
        <v>0</v>
      </c>
      <c r="G120" s="44">
        <f>'[1]MASTER RO GU'!I120</f>
        <v>0</v>
      </c>
      <c r="H120" s="44">
        <f>'[1]MASTER RO GU'!J120</f>
        <v>22800000</v>
      </c>
      <c r="I120" s="44">
        <f>'[1]MASTER RO GU'!L120</f>
        <v>22800000</v>
      </c>
      <c r="J120" s="44">
        <f t="shared" si="40"/>
        <v>0</v>
      </c>
      <c r="K120" s="43">
        <f>C120-I120</f>
        <v>0</v>
      </c>
      <c r="L120" s="31">
        <f t="shared" si="44"/>
        <v>0</v>
      </c>
      <c r="M120" s="23">
        <f t="shared" si="54"/>
        <v>1</v>
      </c>
      <c r="N120" s="23">
        <f t="shared" si="42"/>
        <v>1</v>
      </c>
      <c r="O120" s="50"/>
      <c r="P120" s="50"/>
    </row>
    <row r="121" spans="1:16" s="39" customFormat="1" ht="17.25" customHeight="1" x14ac:dyDescent="0.25">
      <c r="A121" s="91" t="s">
        <v>66</v>
      </c>
      <c r="B121" s="65" t="s">
        <v>67</v>
      </c>
      <c r="C121" s="92">
        <f>C122</f>
        <v>8640000</v>
      </c>
      <c r="D121" s="30">
        <f>'[1]MASTER SPD '!G121</f>
        <v>8640000</v>
      </c>
      <c r="E121" s="30">
        <f>'[1]MASTER RO GU'!E121</f>
        <v>0</v>
      </c>
      <c r="F121" s="30">
        <f>'[1]MASTER RO GU'!F121</f>
        <v>0</v>
      </c>
      <c r="G121" s="30">
        <f>'[1]MASTER RO GU'!I121</f>
        <v>0</v>
      </c>
      <c r="H121" s="30">
        <f>'[1]MASTER RO GU'!J121</f>
        <v>0</v>
      </c>
      <c r="I121" s="30">
        <f>'[1]MASTER RO GU'!L121</f>
        <v>0</v>
      </c>
      <c r="J121" s="30">
        <f t="shared" si="40"/>
        <v>8640000</v>
      </c>
      <c r="K121" s="37">
        <f t="shared" ref="K121:K122" si="63">K122</f>
        <v>8640000</v>
      </c>
      <c r="L121" s="31">
        <f t="shared" si="44"/>
        <v>0</v>
      </c>
      <c r="M121" s="23">
        <f t="shared" si="54"/>
        <v>0</v>
      </c>
      <c r="N121" s="23">
        <f t="shared" si="42"/>
        <v>1</v>
      </c>
      <c r="O121" s="38"/>
      <c r="P121" s="38"/>
    </row>
    <row r="122" spans="1:16" s="39" customFormat="1" ht="17.25" customHeight="1" x14ac:dyDescent="0.25">
      <c r="A122" s="91" t="s">
        <v>68</v>
      </c>
      <c r="B122" s="65" t="s">
        <v>69</v>
      </c>
      <c r="C122" s="92">
        <f>C123</f>
        <v>8640000</v>
      </c>
      <c r="D122" s="30">
        <f>'[1]MASTER SPD '!G122</f>
        <v>8640000</v>
      </c>
      <c r="E122" s="30">
        <f>'[1]MASTER RO GU'!E122</f>
        <v>0</v>
      </c>
      <c r="F122" s="30">
        <f>'[1]MASTER RO GU'!F122</f>
        <v>0</v>
      </c>
      <c r="G122" s="30">
        <f>'[1]MASTER RO GU'!I122</f>
        <v>0</v>
      </c>
      <c r="H122" s="30">
        <f>'[1]MASTER RO GU'!J122</f>
        <v>0</v>
      </c>
      <c r="I122" s="30">
        <f>'[1]MASTER RO GU'!L122</f>
        <v>0</v>
      </c>
      <c r="J122" s="30">
        <f t="shared" si="40"/>
        <v>8640000</v>
      </c>
      <c r="K122" s="37">
        <f t="shared" si="63"/>
        <v>8640000</v>
      </c>
      <c r="L122" s="31">
        <f t="shared" si="44"/>
        <v>0</v>
      </c>
      <c r="M122" s="23">
        <f t="shared" si="54"/>
        <v>0</v>
      </c>
      <c r="N122" s="23">
        <f t="shared" si="42"/>
        <v>1</v>
      </c>
      <c r="O122" s="38"/>
      <c r="P122" s="38"/>
    </row>
    <row r="123" spans="1:16" s="101" customFormat="1" ht="15.75" customHeight="1" x14ac:dyDescent="0.25">
      <c r="A123" s="94" t="s">
        <v>103</v>
      </c>
      <c r="B123" s="95" t="s">
        <v>104</v>
      </c>
      <c r="C123" s="96">
        <v>8640000</v>
      </c>
      <c r="D123" s="97">
        <f>'[1]MASTER SPD '!G123</f>
        <v>8640000</v>
      </c>
      <c r="E123" s="97">
        <f>'[1]MASTER RO GU'!E123</f>
        <v>0</v>
      </c>
      <c r="F123" s="97">
        <f>'[1]MASTER RO GU'!F123</f>
        <v>0</v>
      </c>
      <c r="G123" s="97">
        <f>'[1]MASTER RO GU'!I123</f>
        <v>0</v>
      </c>
      <c r="H123" s="97">
        <f>'[1]MASTER RO GU'!J123</f>
        <v>0</v>
      </c>
      <c r="I123" s="97">
        <f>'[1]MASTER RO GU'!L123</f>
        <v>0</v>
      </c>
      <c r="J123" s="97">
        <f t="shared" si="40"/>
        <v>8640000</v>
      </c>
      <c r="K123" s="96">
        <v>8640000</v>
      </c>
      <c r="L123" s="98">
        <f t="shared" si="44"/>
        <v>0</v>
      </c>
      <c r="M123" s="99">
        <f t="shared" si="54"/>
        <v>0</v>
      </c>
      <c r="N123" s="99">
        <f t="shared" si="42"/>
        <v>1</v>
      </c>
      <c r="O123" s="100"/>
      <c r="P123" s="100"/>
    </row>
    <row r="124" spans="1:16" s="25" customFormat="1" ht="30.75" customHeight="1" x14ac:dyDescent="0.25">
      <c r="A124" s="85" t="s">
        <v>117</v>
      </c>
      <c r="B124" s="86" t="s">
        <v>118</v>
      </c>
      <c r="C124" s="87">
        <f>C125</f>
        <v>21000000</v>
      </c>
      <c r="D124" s="30">
        <f>'[1]MASTER SPD '!G124</f>
        <v>21000000</v>
      </c>
      <c r="E124" s="30">
        <f>'[1]MASTER RO GU'!E124</f>
        <v>0</v>
      </c>
      <c r="F124" s="30">
        <f>'[1]MASTER RO GU'!F124</f>
        <v>0</v>
      </c>
      <c r="G124" s="30">
        <f>'[1]MASTER RO GU'!I124</f>
        <v>21000000</v>
      </c>
      <c r="H124" s="30">
        <f>'[1]MASTER RO GU'!J124</f>
        <v>0</v>
      </c>
      <c r="I124" s="30">
        <f>'[1]MASTER RO GU'!L124</f>
        <v>21000000</v>
      </c>
      <c r="J124" s="30">
        <f t="shared" si="40"/>
        <v>0</v>
      </c>
      <c r="K124" s="28">
        <f t="shared" ref="K124:K125" si="64">K125</f>
        <v>0</v>
      </c>
      <c r="L124" s="22">
        <f t="shared" si="44"/>
        <v>0</v>
      </c>
      <c r="M124" s="32">
        <f t="shared" si="54"/>
        <v>1</v>
      </c>
      <c r="N124" s="32">
        <f t="shared" si="42"/>
        <v>1</v>
      </c>
      <c r="O124" s="24"/>
      <c r="P124" s="24"/>
    </row>
    <row r="125" spans="1:16" s="25" customFormat="1" ht="30.75" customHeight="1" x14ac:dyDescent="0.25">
      <c r="A125" s="85" t="s">
        <v>119</v>
      </c>
      <c r="B125" s="86" t="s">
        <v>120</v>
      </c>
      <c r="C125" s="87">
        <f>C126</f>
        <v>21000000</v>
      </c>
      <c r="D125" s="30">
        <f>'[1]MASTER SPD '!G125</f>
        <v>21000000</v>
      </c>
      <c r="E125" s="30">
        <f>'[1]MASTER RO GU'!E125</f>
        <v>0</v>
      </c>
      <c r="F125" s="30">
        <f>'[1]MASTER RO GU'!F125</f>
        <v>0</v>
      </c>
      <c r="G125" s="30">
        <f>'[1]MASTER RO GU'!I125</f>
        <v>21000000</v>
      </c>
      <c r="H125" s="30">
        <f>'[1]MASTER RO GU'!J125</f>
        <v>0</v>
      </c>
      <c r="I125" s="30">
        <f>'[1]MASTER RO GU'!L125</f>
        <v>21000000</v>
      </c>
      <c r="J125" s="30">
        <f t="shared" si="40"/>
        <v>0</v>
      </c>
      <c r="K125" s="28">
        <f t="shared" si="64"/>
        <v>0</v>
      </c>
      <c r="L125" s="22">
        <f t="shared" si="44"/>
        <v>0</v>
      </c>
      <c r="M125" s="32">
        <f t="shared" si="54"/>
        <v>1</v>
      </c>
      <c r="N125" s="32">
        <f t="shared" si="42"/>
        <v>1</v>
      </c>
      <c r="O125" s="24"/>
      <c r="P125" s="24"/>
    </row>
    <row r="126" spans="1:16" ht="18" customHeight="1" x14ac:dyDescent="0.25">
      <c r="A126" s="102" t="s">
        <v>121</v>
      </c>
      <c r="B126" s="89" t="s">
        <v>122</v>
      </c>
      <c r="C126" s="90">
        <v>21000000</v>
      </c>
      <c r="D126" s="44">
        <f>'[1]MASTER SPD '!G126</f>
        <v>21000000</v>
      </c>
      <c r="E126" s="44">
        <f>'[1]MASTER RO GU'!E126</f>
        <v>0</v>
      </c>
      <c r="F126" s="44">
        <f>'[1]MASTER RO GU'!F126</f>
        <v>0</v>
      </c>
      <c r="G126" s="44">
        <f>'[1]MASTER RO GU'!I126</f>
        <v>21000000</v>
      </c>
      <c r="H126" s="44">
        <f>'[1]MASTER RO GU'!J126</f>
        <v>0</v>
      </c>
      <c r="I126" s="44">
        <f>'[1]MASTER RO GU'!L126</f>
        <v>21000000</v>
      </c>
      <c r="J126" s="44">
        <f t="shared" si="40"/>
        <v>0</v>
      </c>
      <c r="K126" s="43">
        <f>C126-I126</f>
        <v>0</v>
      </c>
      <c r="L126" s="31">
        <f t="shared" si="44"/>
        <v>0</v>
      </c>
      <c r="M126" s="54">
        <f t="shared" si="54"/>
        <v>1</v>
      </c>
      <c r="N126" s="23">
        <f t="shared" si="42"/>
        <v>1</v>
      </c>
    </row>
    <row r="127" spans="1:16" ht="15.75" customHeight="1" x14ac:dyDescent="0.25">
      <c r="A127" s="102"/>
      <c r="B127" s="89"/>
      <c r="C127" s="90"/>
      <c r="D127" s="44">
        <f>'[1]MASTER SPD '!G127</f>
        <v>0</v>
      </c>
      <c r="E127" s="44">
        <f>'[1]MASTER RO GU'!E127</f>
        <v>0</v>
      </c>
      <c r="F127" s="44">
        <f>'[1]MASTER RO GU'!F127</f>
        <v>0</v>
      </c>
      <c r="G127" s="44">
        <f>'[1]MASTER RO GU'!I127</f>
        <v>0</v>
      </c>
      <c r="H127" s="44">
        <f>'[1]MASTER RO GU'!J127</f>
        <v>0</v>
      </c>
      <c r="I127" s="44">
        <f>'[1]MASTER RO GU'!L127</f>
        <v>0</v>
      </c>
      <c r="J127" s="44">
        <f t="shared" si="40"/>
        <v>0</v>
      </c>
      <c r="K127" s="52"/>
      <c r="L127" s="31">
        <f t="shared" si="44"/>
        <v>0</v>
      </c>
      <c r="M127" s="53"/>
      <c r="N127" s="23"/>
    </row>
    <row r="128" spans="1:16" ht="31.5" customHeight="1" x14ac:dyDescent="0.25">
      <c r="A128" s="26" t="s">
        <v>123</v>
      </c>
      <c r="B128" s="103" t="s">
        <v>124</v>
      </c>
      <c r="C128" s="29">
        <f>SUM(C129,C142,C182,C198)</f>
        <v>799000000</v>
      </c>
      <c r="D128" s="30">
        <f>'[1]MASTER SPD '!G128</f>
        <v>805150000</v>
      </c>
      <c r="E128" s="30">
        <f>'[1]MASTER RO GU'!E128</f>
        <v>0</v>
      </c>
      <c r="F128" s="30">
        <f>'[1]MASTER RO GU'!F128</f>
        <v>202000000</v>
      </c>
      <c r="G128" s="30">
        <f>'[1]MASTER RO GU'!I128</f>
        <v>568850000</v>
      </c>
      <c r="H128" s="30">
        <f>'[1]MASTER RO GU'!J128</f>
        <v>0</v>
      </c>
      <c r="I128" s="398">
        <f>'[1]MASTER RO GU'!L128</f>
        <v>770850000</v>
      </c>
      <c r="J128" s="30">
        <f t="shared" si="40"/>
        <v>34300000</v>
      </c>
      <c r="K128" s="29">
        <f>SUM(K129,K142,K182,K198)</f>
        <v>28150000</v>
      </c>
      <c r="L128" s="22">
        <f t="shared" si="44"/>
        <v>-6150000</v>
      </c>
      <c r="M128" s="32">
        <f t="shared" ref="M128:M140" si="65">I128/C128*100%</f>
        <v>0.96476846057571963</v>
      </c>
      <c r="N128" s="32">
        <f t="shared" si="42"/>
        <v>1.0076971214017523</v>
      </c>
    </row>
    <row r="129" spans="1:16" s="39" customFormat="1" ht="20.25" customHeight="1" x14ac:dyDescent="0.25">
      <c r="A129" s="91" t="s">
        <v>125</v>
      </c>
      <c r="B129" s="357" t="s">
        <v>126</v>
      </c>
      <c r="C129" s="358">
        <f>C130</f>
        <v>50000000</v>
      </c>
      <c r="D129" s="71">
        <f>'[1]MASTER SPD '!G129</f>
        <v>50000000</v>
      </c>
      <c r="E129" s="71">
        <f>'[1]MASTER RO GU'!E129</f>
        <v>0</v>
      </c>
      <c r="F129" s="71">
        <f>'[1]MASTER RO GU'!F129</f>
        <v>0</v>
      </c>
      <c r="G129" s="71">
        <f>'[1]MASTER RO GU'!I129</f>
        <v>50000000</v>
      </c>
      <c r="H129" s="71">
        <f>'[1]MASTER RO GU'!J129</f>
        <v>0</v>
      </c>
      <c r="I129" s="71">
        <f>'[1]MASTER RO GU'!L129</f>
        <v>50000000</v>
      </c>
      <c r="J129" s="30">
        <f t="shared" si="40"/>
        <v>0</v>
      </c>
      <c r="K129" s="92">
        <f t="shared" ref="K129:K130" si="66">K130</f>
        <v>0</v>
      </c>
      <c r="L129" s="22">
        <f t="shared" si="44"/>
        <v>0</v>
      </c>
      <c r="M129" s="32">
        <f t="shared" si="65"/>
        <v>1</v>
      </c>
      <c r="N129" s="32">
        <f t="shared" si="42"/>
        <v>1</v>
      </c>
      <c r="O129" s="38"/>
      <c r="P129" s="38"/>
    </row>
    <row r="130" spans="1:16" s="39" customFormat="1" ht="18" customHeight="1" x14ac:dyDescent="0.25">
      <c r="A130" s="104" t="s">
        <v>31</v>
      </c>
      <c r="B130" s="105" t="s">
        <v>32</v>
      </c>
      <c r="C130" s="37">
        <f>C131</f>
        <v>50000000</v>
      </c>
      <c r="D130" s="30">
        <f>'[1]MASTER SPD '!G130</f>
        <v>50000000</v>
      </c>
      <c r="E130" s="30">
        <f>'[1]MASTER RO GU'!E130</f>
        <v>0</v>
      </c>
      <c r="F130" s="30">
        <f>'[1]MASTER RO GU'!F130</f>
        <v>0</v>
      </c>
      <c r="G130" s="30">
        <f>'[1]MASTER RO GU'!I130</f>
        <v>50000000</v>
      </c>
      <c r="H130" s="30">
        <f>'[1]MASTER RO GU'!J130</f>
        <v>0</v>
      </c>
      <c r="I130" s="30">
        <f>'[1]MASTER RO GU'!L130</f>
        <v>50000000</v>
      </c>
      <c r="J130" s="30">
        <f t="shared" si="40"/>
        <v>0</v>
      </c>
      <c r="K130" s="37">
        <f t="shared" si="66"/>
        <v>0</v>
      </c>
      <c r="L130" s="22">
        <f t="shared" si="44"/>
        <v>0</v>
      </c>
      <c r="M130" s="32">
        <f t="shared" si="65"/>
        <v>1</v>
      </c>
      <c r="N130" s="32">
        <f t="shared" si="42"/>
        <v>1</v>
      </c>
      <c r="O130" s="38"/>
      <c r="P130" s="38"/>
    </row>
    <row r="131" spans="1:16" s="39" customFormat="1" ht="17.25" customHeight="1" x14ac:dyDescent="0.25">
      <c r="A131" s="104" t="s">
        <v>127</v>
      </c>
      <c r="B131" s="105" t="s">
        <v>35</v>
      </c>
      <c r="C131" s="37">
        <f>SUM(C132,C137)</f>
        <v>50000000</v>
      </c>
      <c r="D131" s="30">
        <f>'[1]MASTER SPD '!G131</f>
        <v>50000000</v>
      </c>
      <c r="E131" s="30">
        <f>'[1]MASTER RO GU'!E131</f>
        <v>0</v>
      </c>
      <c r="F131" s="30">
        <f>'[1]MASTER RO GU'!F131</f>
        <v>0</v>
      </c>
      <c r="G131" s="30">
        <f>'[1]MASTER RO GU'!I131</f>
        <v>50000000</v>
      </c>
      <c r="H131" s="30">
        <f>'[1]MASTER RO GU'!J131</f>
        <v>0</v>
      </c>
      <c r="I131" s="30">
        <f>'[1]MASTER RO GU'!L131</f>
        <v>50000000</v>
      </c>
      <c r="J131" s="30">
        <f t="shared" si="40"/>
        <v>0</v>
      </c>
      <c r="K131" s="37">
        <f t="shared" ref="K131" si="67">SUM(K132,K137)</f>
        <v>0</v>
      </c>
      <c r="L131" s="22">
        <f t="shared" si="44"/>
        <v>0</v>
      </c>
      <c r="M131" s="32">
        <f t="shared" si="65"/>
        <v>1</v>
      </c>
      <c r="N131" s="32">
        <f t="shared" si="42"/>
        <v>1</v>
      </c>
      <c r="O131" s="38"/>
      <c r="P131" s="38"/>
    </row>
    <row r="132" spans="1:16" s="39" customFormat="1" ht="17.25" customHeight="1" x14ac:dyDescent="0.25">
      <c r="A132" s="104" t="s">
        <v>36</v>
      </c>
      <c r="B132" s="105" t="s">
        <v>37</v>
      </c>
      <c r="C132" s="37">
        <f>C133</f>
        <v>5386000</v>
      </c>
      <c r="D132" s="30">
        <f>'[1]MASTER SPD '!G132</f>
        <v>5386000</v>
      </c>
      <c r="E132" s="30">
        <f>'[1]MASTER RO GU'!E132</f>
        <v>0</v>
      </c>
      <c r="F132" s="30">
        <f>'[1]MASTER RO GU'!F132</f>
        <v>0</v>
      </c>
      <c r="G132" s="30">
        <f>'[1]MASTER RO GU'!I132</f>
        <v>5386000</v>
      </c>
      <c r="H132" s="30">
        <f>'[1]MASTER RO GU'!J132</f>
        <v>0</v>
      </c>
      <c r="I132" s="30">
        <f>'[1]MASTER RO GU'!L132</f>
        <v>5386000</v>
      </c>
      <c r="J132" s="30">
        <f t="shared" si="40"/>
        <v>0</v>
      </c>
      <c r="K132" s="37">
        <f t="shared" ref="K132" si="68">K133</f>
        <v>0</v>
      </c>
      <c r="L132" s="22">
        <f t="shared" si="44"/>
        <v>0</v>
      </c>
      <c r="M132" s="32">
        <f t="shared" si="65"/>
        <v>1</v>
      </c>
      <c r="N132" s="32">
        <f t="shared" si="42"/>
        <v>1</v>
      </c>
      <c r="O132" s="38"/>
      <c r="P132" s="38"/>
    </row>
    <row r="133" spans="1:16" s="39" customFormat="1" ht="17.25" customHeight="1" x14ac:dyDescent="0.25">
      <c r="A133" s="104" t="s">
        <v>38</v>
      </c>
      <c r="B133" s="105" t="s">
        <v>39</v>
      </c>
      <c r="C133" s="37">
        <f>SUM(C134:C136)</f>
        <v>5386000</v>
      </c>
      <c r="D133" s="30">
        <f>'[1]MASTER SPD '!G133</f>
        <v>5386000</v>
      </c>
      <c r="E133" s="30">
        <f>'[1]MASTER RO GU'!E133</f>
        <v>0</v>
      </c>
      <c r="F133" s="30">
        <f>'[1]MASTER RO GU'!F133</f>
        <v>0</v>
      </c>
      <c r="G133" s="30">
        <f>'[1]MASTER RO GU'!I133</f>
        <v>5386000</v>
      </c>
      <c r="H133" s="30">
        <f>'[1]MASTER RO GU'!J133</f>
        <v>0</v>
      </c>
      <c r="I133" s="30">
        <f>'[1]MASTER RO GU'!L133</f>
        <v>5386000</v>
      </c>
      <c r="J133" s="30">
        <f t="shared" si="40"/>
        <v>0</v>
      </c>
      <c r="K133" s="37">
        <f>SUM(K134:K136)</f>
        <v>0</v>
      </c>
      <c r="L133" s="22">
        <f t="shared" si="44"/>
        <v>0</v>
      </c>
      <c r="M133" s="32">
        <f t="shared" si="65"/>
        <v>1</v>
      </c>
      <c r="N133" s="32">
        <f t="shared" si="42"/>
        <v>1</v>
      </c>
      <c r="O133" s="38"/>
      <c r="P133" s="38"/>
    </row>
    <row r="134" spans="1:16" s="51" customFormat="1" ht="17.25" customHeight="1" x14ac:dyDescent="0.25">
      <c r="A134" s="106" t="s">
        <v>97</v>
      </c>
      <c r="B134" s="107" t="s">
        <v>128</v>
      </c>
      <c r="C134" s="49">
        <v>1668000</v>
      </c>
      <c r="D134" s="44">
        <f>'[1]MASTER SPD '!G134</f>
        <v>1668000</v>
      </c>
      <c r="E134" s="44">
        <f>'[1]MASTER RO GU'!E134</f>
        <v>0</v>
      </c>
      <c r="F134" s="44">
        <f>'[1]MASTER RO GU'!F134</f>
        <v>0</v>
      </c>
      <c r="G134" s="44">
        <f>'[1]MASTER RO GU'!I134</f>
        <v>1668000</v>
      </c>
      <c r="H134" s="44">
        <f>'[1]MASTER RO GU'!J134</f>
        <v>0</v>
      </c>
      <c r="I134" s="44">
        <f>'[1]MASTER RO GU'!L134</f>
        <v>1668000</v>
      </c>
      <c r="J134" s="44">
        <f t="shared" si="40"/>
        <v>0</v>
      </c>
      <c r="K134" s="43">
        <f>C134-I134</f>
        <v>0</v>
      </c>
      <c r="L134" s="31">
        <f t="shared" si="44"/>
        <v>0</v>
      </c>
      <c r="M134" s="23">
        <f t="shared" si="65"/>
        <v>1</v>
      </c>
      <c r="N134" s="23">
        <f t="shared" si="42"/>
        <v>1</v>
      </c>
      <c r="O134" s="50"/>
      <c r="P134" s="50"/>
    </row>
    <row r="135" spans="1:16" s="46" customFormat="1" ht="18" customHeight="1" x14ac:dyDescent="0.25">
      <c r="A135" s="106" t="s">
        <v>40</v>
      </c>
      <c r="B135" s="108" t="s">
        <v>41</v>
      </c>
      <c r="C135" s="43">
        <v>2909800</v>
      </c>
      <c r="D135" s="44">
        <f>'[1]MASTER SPD '!G135</f>
        <v>2909800</v>
      </c>
      <c r="E135" s="44">
        <f>'[1]MASTER RO GU'!E135</f>
        <v>0</v>
      </c>
      <c r="F135" s="44">
        <f>'[1]MASTER RO GU'!F135</f>
        <v>0</v>
      </c>
      <c r="G135" s="44">
        <f>'[1]MASTER RO GU'!I135</f>
        <v>2909800</v>
      </c>
      <c r="H135" s="44">
        <f>'[1]MASTER RO GU'!J135</f>
        <v>0</v>
      </c>
      <c r="I135" s="44">
        <f>'[1]MASTER RO GU'!L135</f>
        <v>2909800</v>
      </c>
      <c r="J135" s="44">
        <f t="shared" si="40"/>
        <v>0</v>
      </c>
      <c r="K135" s="43">
        <f>C135-I135</f>
        <v>0</v>
      </c>
      <c r="L135" s="31">
        <f t="shared" si="44"/>
        <v>0</v>
      </c>
      <c r="M135" s="23">
        <f t="shared" si="65"/>
        <v>1</v>
      </c>
      <c r="N135" s="23">
        <f t="shared" si="42"/>
        <v>1</v>
      </c>
      <c r="O135" s="45"/>
      <c r="P135" s="45"/>
    </row>
    <row r="136" spans="1:16" s="51" customFormat="1" ht="17.45" customHeight="1" x14ac:dyDescent="0.25">
      <c r="A136" s="109" t="s">
        <v>52</v>
      </c>
      <c r="B136" s="110" t="s">
        <v>53</v>
      </c>
      <c r="C136" s="49">
        <v>808200</v>
      </c>
      <c r="D136" s="44">
        <f>'[1]MASTER SPD '!G136</f>
        <v>808200</v>
      </c>
      <c r="E136" s="44">
        <f>'[1]MASTER RO GU'!E136</f>
        <v>0</v>
      </c>
      <c r="F136" s="44">
        <f>'[1]MASTER RO GU'!F136</f>
        <v>0</v>
      </c>
      <c r="G136" s="44">
        <f>'[1]MASTER RO GU'!I136</f>
        <v>808200</v>
      </c>
      <c r="H136" s="44">
        <f>'[1]MASTER RO GU'!J136</f>
        <v>0</v>
      </c>
      <c r="I136" s="44">
        <f>'[1]MASTER RO GU'!L136</f>
        <v>808200</v>
      </c>
      <c r="J136" s="44">
        <f t="shared" si="40"/>
        <v>0</v>
      </c>
      <c r="K136" s="43">
        <f>C136-I136</f>
        <v>0</v>
      </c>
      <c r="L136" s="31">
        <f t="shared" si="44"/>
        <v>0</v>
      </c>
      <c r="M136" s="23">
        <f t="shared" si="65"/>
        <v>1</v>
      </c>
      <c r="N136" s="23">
        <f t="shared" si="42"/>
        <v>1</v>
      </c>
      <c r="O136" s="50"/>
      <c r="P136" s="50"/>
    </row>
    <row r="137" spans="1:16" s="39" customFormat="1" ht="17.25" customHeight="1" x14ac:dyDescent="0.25">
      <c r="A137" s="40" t="s">
        <v>66</v>
      </c>
      <c r="B137" s="34" t="s">
        <v>67</v>
      </c>
      <c r="C137" s="37">
        <f>C138</f>
        <v>44614000</v>
      </c>
      <c r="D137" s="30">
        <f>'[1]MASTER SPD '!G137</f>
        <v>44614000</v>
      </c>
      <c r="E137" s="30">
        <f>'[1]MASTER RO GU'!E137</f>
        <v>0</v>
      </c>
      <c r="F137" s="30">
        <f>'[1]MASTER RO GU'!F137</f>
        <v>0</v>
      </c>
      <c r="G137" s="30">
        <f>'[1]MASTER RO GU'!I137</f>
        <v>44614000</v>
      </c>
      <c r="H137" s="30">
        <f>'[1]MASTER RO GU'!J137</f>
        <v>0</v>
      </c>
      <c r="I137" s="30">
        <f>'[1]MASTER RO GU'!L137</f>
        <v>44614000</v>
      </c>
      <c r="J137" s="30">
        <f t="shared" si="40"/>
        <v>0</v>
      </c>
      <c r="K137" s="37">
        <f t="shared" ref="K137" si="69">K138</f>
        <v>0</v>
      </c>
      <c r="L137" s="22">
        <f t="shared" si="44"/>
        <v>0</v>
      </c>
      <c r="M137" s="32">
        <f t="shared" si="65"/>
        <v>1</v>
      </c>
      <c r="N137" s="32">
        <f t="shared" si="42"/>
        <v>1</v>
      </c>
      <c r="O137" s="38"/>
      <c r="P137" s="38"/>
    </row>
    <row r="138" spans="1:16" s="39" customFormat="1" ht="17.25" customHeight="1" x14ac:dyDescent="0.25">
      <c r="A138" s="40" t="s">
        <v>68</v>
      </c>
      <c r="B138" s="34" t="s">
        <v>69</v>
      </c>
      <c r="C138" s="37">
        <f>SUM(C139:C140)</f>
        <v>44614000</v>
      </c>
      <c r="D138" s="30">
        <f>'[1]MASTER SPD '!G138</f>
        <v>44614000</v>
      </c>
      <c r="E138" s="30">
        <f>'[1]MASTER RO GU'!E138</f>
        <v>0</v>
      </c>
      <c r="F138" s="30">
        <f>'[1]MASTER RO GU'!F138</f>
        <v>0</v>
      </c>
      <c r="G138" s="30">
        <f>'[1]MASTER RO GU'!I138</f>
        <v>44614000</v>
      </c>
      <c r="H138" s="30">
        <f>'[1]MASTER RO GU'!J138</f>
        <v>0</v>
      </c>
      <c r="I138" s="30">
        <f>'[1]MASTER RO GU'!L138</f>
        <v>44614000</v>
      </c>
      <c r="J138" s="30">
        <f t="shared" si="40"/>
        <v>0</v>
      </c>
      <c r="K138" s="37">
        <f t="shared" ref="K138" si="70">SUM(K139:K140)</f>
        <v>0</v>
      </c>
      <c r="L138" s="22">
        <f t="shared" si="44"/>
        <v>0</v>
      </c>
      <c r="M138" s="32">
        <f t="shared" si="65"/>
        <v>1</v>
      </c>
      <c r="N138" s="32">
        <f t="shared" si="42"/>
        <v>1</v>
      </c>
      <c r="O138" s="38"/>
      <c r="P138" s="38"/>
    </row>
    <row r="139" spans="1:16" s="51" customFormat="1" ht="17.25" customHeight="1" x14ac:dyDescent="0.25">
      <c r="A139" s="47" t="s">
        <v>70</v>
      </c>
      <c r="B139" s="48" t="s">
        <v>71</v>
      </c>
      <c r="C139" s="49">
        <v>9414000</v>
      </c>
      <c r="D139" s="44">
        <f>'[1]MASTER SPD '!G139</f>
        <v>9414000</v>
      </c>
      <c r="E139" s="44">
        <f>'[1]MASTER RO GU'!E139</f>
        <v>0</v>
      </c>
      <c r="F139" s="44">
        <f>'[1]MASTER RO GU'!F139</f>
        <v>0</v>
      </c>
      <c r="G139" s="44">
        <f>'[1]MASTER RO GU'!I139</f>
        <v>9414000</v>
      </c>
      <c r="H139" s="44">
        <f>'[1]MASTER RO GU'!J139</f>
        <v>0</v>
      </c>
      <c r="I139" s="44">
        <f>'[1]MASTER RO GU'!L139</f>
        <v>9414000</v>
      </c>
      <c r="J139" s="44">
        <f t="shared" si="40"/>
        <v>0</v>
      </c>
      <c r="K139" s="43">
        <f>C139-I139</f>
        <v>0</v>
      </c>
      <c r="L139" s="31">
        <f t="shared" si="44"/>
        <v>0</v>
      </c>
      <c r="M139" s="23">
        <f t="shared" si="65"/>
        <v>1</v>
      </c>
      <c r="N139" s="23">
        <f t="shared" si="42"/>
        <v>1</v>
      </c>
      <c r="O139" s="50"/>
      <c r="P139" s="50"/>
    </row>
    <row r="140" spans="1:16" s="51" customFormat="1" ht="17.25" customHeight="1" x14ac:dyDescent="0.25">
      <c r="A140" s="47" t="s">
        <v>129</v>
      </c>
      <c r="B140" s="48" t="s">
        <v>130</v>
      </c>
      <c r="C140" s="49">
        <v>35200000</v>
      </c>
      <c r="D140" s="44">
        <f>'[1]MASTER SPD '!G140</f>
        <v>35200000</v>
      </c>
      <c r="E140" s="44">
        <f>'[1]MASTER RO GU'!E140</f>
        <v>0</v>
      </c>
      <c r="F140" s="44">
        <f>'[1]MASTER RO GU'!F140</f>
        <v>0</v>
      </c>
      <c r="G140" s="44">
        <f>'[1]MASTER RO GU'!I140</f>
        <v>35200000</v>
      </c>
      <c r="H140" s="44">
        <f>'[1]MASTER RO GU'!J140</f>
        <v>0</v>
      </c>
      <c r="I140" s="44">
        <f>'[1]MASTER RO GU'!L140</f>
        <v>35200000</v>
      </c>
      <c r="J140" s="44">
        <f t="shared" si="40"/>
        <v>0</v>
      </c>
      <c r="K140" s="43">
        <f>C140-I140</f>
        <v>0</v>
      </c>
      <c r="L140" s="63">
        <f t="shared" si="44"/>
        <v>0</v>
      </c>
      <c r="M140" s="54">
        <f t="shared" si="65"/>
        <v>1</v>
      </c>
      <c r="N140" s="54">
        <f t="shared" si="42"/>
        <v>1</v>
      </c>
      <c r="O140" s="50"/>
      <c r="P140" s="50"/>
    </row>
    <row r="141" spans="1:16" s="25" customFormat="1" ht="15.75" customHeight="1" x14ac:dyDescent="0.25">
      <c r="A141" s="85"/>
      <c r="B141" s="103"/>
      <c r="C141" s="87"/>
      <c r="D141" s="44">
        <f>'[1]MASTER SPD '!G141</f>
        <v>0</v>
      </c>
      <c r="E141" s="44">
        <f>'[1]MASTER RO GU'!E141</f>
        <v>0</v>
      </c>
      <c r="F141" s="44">
        <f>'[1]MASTER RO GU'!F141</f>
        <v>0</v>
      </c>
      <c r="G141" s="44">
        <f>'[1]MASTER RO GU'!I141</f>
        <v>0</v>
      </c>
      <c r="H141" s="44">
        <f>'[1]MASTER RO GU'!J141</f>
        <v>0</v>
      </c>
      <c r="I141" s="44">
        <f>'[1]MASTER RO GU'!L141</f>
        <v>0</v>
      </c>
      <c r="J141" s="44">
        <f t="shared" si="40"/>
        <v>0</v>
      </c>
      <c r="K141" s="111"/>
      <c r="L141" s="31">
        <f t="shared" si="44"/>
        <v>0</v>
      </c>
      <c r="M141" s="53"/>
      <c r="N141" s="23"/>
      <c r="O141" s="24"/>
      <c r="P141" s="24"/>
    </row>
    <row r="142" spans="1:16" s="39" customFormat="1" ht="20.25" customHeight="1" x14ac:dyDescent="0.25">
      <c r="A142" s="91" t="s">
        <v>131</v>
      </c>
      <c r="B142" s="359" t="s">
        <v>132</v>
      </c>
      <c r="C142" s="358">
        <f>SUM(C143,C163)</f>
        <v>425000000</v>
      </c>
      <c r="D142" s="71">
        <f>'[1]MASTER SPD '!G142</f>
        <v>425000000</v>
      </c>
      <c r="E142" s="71">
        <f>'[1]MASTER RO GU'!E142</f>
        <v>0</v>
      </c>
      <c r="F142" s="71">
        <f>'[1]MASTER RO GU'!F142</f>
        <v>202000000</v>
      </c>
      <c r="G142" s="71">
        <f>'[1]MASTER RO GU'!I142</f>
        <v>210236000</v>
      </c>
      <c r="H142" s="71">
        <f>'[1]MASTER RO GU'!J142</f>
        <v>0</v>
      </c>
      <c r="I142" s="71">
        <f>'[1]MASTER RO GU'!L142</f>
        <v>412236000</v>
      </c>
      <c r="J142" s="30">
        <f t="shared" si="40"/>
        <v>12764000</v>
      </c>
      <c r="K142" s="92">
        <f t="shared" ref="K142" si="71">SUM(K143,K163)</f>
        <v>12764000</v>
      </c>
      <c r="L142" s="22">
        <f t="shared" si="44"/>
        <v>0</v>
      </c>
      <c r="M142" s="32">
        <f t="shared" ref="M142:M180" si="72">I142/C142*100%</f>
        <v>0.9699670588235294</v>
      </c>
      <c r="N142" s="32">
        <f t="shared" si="42"/>
        <v>1</v>
      </c>
      <c r="O142" s="38"/>
      <c r="P142" s="38"/>
    </row>
    <row r="143" spans="1:16" s="39" customFormat="1" ht="18" customHeight="1" x14ac:dyDescent="0.25">
      <c r="A143" s="40" t="s">
        <v>31</v>
      </c>
      <c r="B143" s="34" t="s">
        <v>32</v>
      </c>
      <c r="C143" s="37">
        <f>C144</f>
        <v>208880000</v>
      </c>
      <c r="D143" s="30">
        <f>'[1]MASTER SPD '!G143</f>
        <v>208880000</v>
      </c>
      <c r="E143" s="30">
        <f>'[1]MASTER RO GU'!E143</f>
        <v>0</v>
      </c>
      <c r="F143" s="30">
        <f>'[1]MASTER RO GU'!F143</f>
        <v>50000000</v>
      </c>
      <c r="G143" s="30">
        <f>'[1]MASTER RO GU'!I143</f>
        <v>146147000</v>
      </c>
      <c r="H143" s="30">
        <f>'[1]MASTER RO GU'!J143</f>
        <v>0</v>
      </c>
      <c r="I143" s="30">
        <f>'[1]MASTER RO GU'!L143</f>
        <v>196147000</v>
      </c>
      <c r="J143" s="30">
        <f t="shared" si="40"/>
        <v>12733000</v>
      </c>
      <c r="K143" s="37">
        <f t="shared" ref="K143" si="73">K144</f>
        <v>12733000</v>
      </c>
      <c r="L143" s="22">
        <f t="shared" ref="L143:L206" si="74">C143-D143</f>
        <v>0</v>
      </c>
      <c r="M143" s="32">
        <f t="shared" si="72"/>
        <v>0.93904155495978547</v>
      </c>
      <c r="N143" s="32">
        <f t="shared" si="42"/>
        <v>1</v>
      </c>
      <c r="O143" s="38"/>
      <c r="P143" s="38"/>
    </row>
    <row r="144" spans="1:16" s="39" customFormat="1" ht="18" customHeight="1" x14ac:dyDescent="0.25">
      <c r="A144" s="40" t="s">
        <v>34</v>
      </c>
      <c r="B144" s="34" t="s">
        <v>35</v>
      </c>
      <c r="C144" s="37">
        <f>SUM(C145,C152,C159)</f>
        <v>208880000</v>
      </c>
      <c r="D144" s="30">
        <f>'[1]MASTER SPD '!G144</f>
        <v>208880000</v>
      </c>
      <c r="E144" s="30">
        <f>'[1]MASTER RO GU'!E144</f>
        <v>0</v>
      </c>
      <c r="F144" s="30">
        <f>'[1]MASTER RO GU'!F144</f>
        <v>50000000</v>
      </c>
      <c r="G144" s="30">
        <f>'[1]MASTER RO GU'!I144</f>
        <v>146147000</v>
      </c>
      <c r="H144" s="30">
        <f>'[1]MASTER RO GU'!J144</f>
        <v>0</v>
      </c>
      <c r="I144" s="30">
        <f>'[1]MASTER RO GU'!L144</f>
        <v>196147000</v>
      </c>
      <c r="J144" s="30">
        <f t="shared" si="40"/>
        <v>12733000</v>
      </c>
      <c r="K144" s="37">
        <f t="shared" ref="K144" si="75">SUM(K145,K152,K159)</f>
        <v>12733000</v>
      </c>
      <c r="L144" s="22">
        <f t="shared" si="74"/>
        <v>0</v>
      </c>
      <c r="M144" s="32">
        <f t="shared" si="72"/>
        <v>0.93904155495978547</v>
      </c>
      <c r="N144" s="32">
        <f t="shared" si="42"/>
        <v>1</v>
      </c>
      <c r="O144" s="38"/>
      <c r="P144" s="38"/>
    </row>
    <row r="145" spans="1:16" s="39" customFormat="1" ht="18" customHeight="1" x14ac:dyDescent="0.25">
      <c r="A145" s="40" t="s">
        <v>36</v>
      </c>
      <c r="B145" s="34" t="s">
        <v>37</v>
      </c>
      <c r="C145" s="37">
        <f>C146</f>
        <v>76536000</v>
      </c>
      <c r="D145" s="30">
        <f>'[1]MASTER SPD '!G145</f>
        <v>76536000</v>
      </c>
      <c r="E145" s="30">
        <f>'[1]MASTER RO GU'!E145</f>
        <v>0</v>
      </c>
      <c r="F145" s="30">
        <f>'[1]MASTER RO GU'!F145</f>
        <v>0</v>
      </c>
      <c r="G145" s="30">
        <f>'[1]MASTER RO GU'!I145</f>
        <v>76536000</v>
      </c>
      <c r="H145" s="30">
        <f>'[1]MASTER RO GU'!J145</f>
        <v>0</v>
      </c>
      <c r="I145" s="30">
        <f>'[1]MASTER RO GU'!L145</f>
        <v>76536000</v>
      </c>
      <c r="J145" s="30">
        <f t="shared" si="40"/>
        <v>0</v>
      </c>
      <c r="K145" s="37">
        <f t="shared" ref="K145" si="76">K146</f>
        <v>0</v>
      </c>
      <c r="L145" s="22">
        <f t="shared" si="74"/>
        <v>0</v>
      </c>
      <c r="M145" s="32">
        <f t="shared" si="72"/>
        <v>1</v>
      </c>
      <c r="N145" s="32">
        <f t="shared" si="42"/>
        <v>1</v>
      </c>
      <c r="O145" s="38"/>
      <c r="P145" s="38"/>
    </row>
    <row r="146" spans="1:16" s="39" customFormat="1" ht="18" customHeight="1" x14ac:dyDescent="0.25">
      <c r="A146" s="40" t="s">
        <v>38</v>
      </c>
      <c r="B146" s="34" t="s">
        <v>39</v>
      </c>
      <c r="C146" s="37">
        <f>SUM(C147:C150,C151)</f>
        <v>76536000</v>
      </c>
      <c r="D146" s="30">
        <f>'[1]MASTER SPD '!G146</f>
        <v>76536000</v>
      </c>
      <c r="E146" s="30">
        <f>'[1]MASTER RO GU'!E146</f>
        <v>0</v>
      </c>
      <c r="F146" s="30">
        <f>'[1]MASTER RO GU'!F146</f>
        <v>0</v>
      </c>
      <c r="G146" s="30">
        <f>'[1]MASTER RO GU'!I146</f>
        <v>76536000</v>
      </c>
      <c r="H146" s="30">
        <f>'[1]MASTER RO GU'!J146</f>
        <v>0</v>
      </c>
      <c r="I146" s="30">
        <f>'[1]MASTER RO GU'!L146</f>
        <v>76536000</v>
      </c>
      <c r="J146" s="30">
        <f t="shared" ref="J146:J214" si="77">D146-I146</f>
        <v>0</v>
      </c>
      <c r="K146" s="37">
        <f t="shared" ref="K146" si="78">SUM(K147:K150)</f>
        <v>0</v>
      </c>
      <c r="L146" s="22">
        <f t="shared" si="74"/>
        <v>0</v>
      </c>
      <c r="M146" s="32">
        <f t="shared" si="72"/>
        <v>1</v>
      </c>
      <c r="N146" s="32">
        <f t="shared" ref="N146:N221" si="79">D146/C146*100%</f>
        <v>1</v>
      </c>
      <c r="O146" s="38"/>
      <c r="P146" s="38"/>
    </row>
    <row r="147" spans="1:16" s="51" customFormat="1" ht="18" customHeight="1" x14ac:dyDescent="0.25">
      <c r="A147" s="47" t="s">
        <v>133</v>
      </c>
      <c r="B147" s="48" t="s">
        <v>134</v>
      </c>
      <c r="C147" s="49">
        <v>51740000</v>
      </c>
      <c r="D147" s="44">
        <f>'[1]MASTER SPD '!G147</f>
        <v>51740000</v>
      </c>
      <c r="E147" s="44">
        <f>'[1]MASTER RO GU'!E147</f>
        <v>0</v>
      </c>
      <c r="F147" s="44">
        <f>'[1]MASTER RO GU'!F147</f>
        <v>0</v>
      </c>
      <c r="G147" s="44">
        <f>'[1]MASTER RO GU'!I147</f>
        <v>51740000</v>
      </c>
      <c r="H147" s="44">
        <f>'[1]MASTER RO GU'!J147</f>
        <v>0</v>
      </c>
      <c r="I147" s="44">
        <f>'[1]MASTER RO GU'!L147</f>
        <v>51740000</v>
      </c>
      <c r="J147" s="44">
        <f t="shared" si="77"/>
        <v>0</v>
      </c>
      <c r="K147" s="43">
        <f>C147-I147</f>
        <v>0</v>
      </c>
      <c r="L147" s="31">
        <f t="shared" si="74"/>
        <v>0</v>
      </c>
      <c r="M147" s="23">
        <f t="shared" si="72"/>
        <v>1</v>
      </c>
      <c r="N147" s="23">
        <f t="shared" si="79"/>
        <v>1</v>
      </c>
      <c r="O147" s="50"/>
      <c r="P147" s="50"/>
    </row>
    <row r="148" spans="1:16" s="46" customFormat="1" ht="13.5" customHeight="1" x14ac:dyDescent="0.25">
      <c r="A148" s="41" t="s">
        <v>40</v>
      </c>
      <c r="B148" s="42" t="s">
        <v>41</v>
      </c>
      <c r="C148" s="43">
        <v>7365200</v>
      </c>
      <c r="D148" s="44">
        <f>'[1]MASTER SPD '!G148</f>
        <v>7365200</v>
      </c>
      <c r="E148" s="44">
        <f>'[1]MASTER RO GU'!E148</f>
        <v>0</v>
      </c>
      <c r="F148" s="44">
        <f>'[1]MASTER RO GU'!F148</f>
        <v>0</v>
      </c>
      <c r="G148" s="44">
        <f>'[1]MASTER RO GU'!I148</f>
        <v>7365200</v>
      </c>
      <c r="H148" s="44">
        <f>'[1]MASTER RO GU'!J148</f>
        <v>0</v>
      </c>
      <c r="I148" s="44">
        <f>'[1]MASTER RO GU'!L148</f>
        <v>7365200</v>
      </c>
      <c r="J148" s="44">
        <f t="shared" si="77"/>
        <v>0</v>
      </c>
      <c r="K148" s="43">
        <f>C148-I148</f>
        <v>0</v>
      </c>
      <c r="L148" s="31">
        <f t="shared" si="74"/>
        <v>0</v>
      </c>
      <c r="M148" s="23">
        <f t="shared" si="72"/>
        <v>1</v>
      </c>
      <c r="N148" s="23">
        <f t="shared" si="79"/>
        <v>1</v>
      </c>
      <c r="O148" s="45"/>
      <c r="P148" s="45"/>
    </row>
    <row r="149" spans="1:16" s="51" customFormat="1" ht="17.45" customHeight="1" x14ac:dyDescent="0.25">
      <c r="A149" s="47" t="s">
        <v>52</v>
      </c>
      <c r="B149" s="55" t="s">
        <v>53</v>
      </c>
      <c r="C149" s="49">
        <v>5517800</v>
      </c>
      <c r="D149" s="44">
        <f>'[1]MASTER SPD '!G149</f>
        <v>5517800</v>
      </c>
      <c r="E149" s="44">
        <f>'[1]MASTER RO GU'!E149</f>
        <v>0</v>
      </c>
      <c r="F149" s="44">
        <f>'[1]MASTER RO GU'!F149</f>
        <v>0</v>
      </c>
      <c r="G149" s="44">
        <f>'[1]MASTER RO GU'!I149</f>
        <v>5517800</v>
      </c>
      <c r="H149" s="44">
        <f>'[1]MASTER RO GU'!J149</f>
        <v>0</v>
      </c>
      <c r="I149" s="44">
        <f>'[1]MASTER RO GU'!L149</f>
        <v>5517800</v>
      </c>
      <c r="J149" s="44">
        <f t="shared" si="77"/>
        <v>0</v>
      </c>
      <c r="K149" s="43">
        <f>C149-I149</f>
        <v>0</v>
      </c>
      <c r="L149" s="31">
        <f t="shared" si="74"/>
        <v>0</v>
      </c>
      <c r="M149" s="23">
        <f t="shared" si="72"/>
        <v>1</v>
      </c>
      <c r="N149" s="23">
        <f t="shared" si="79"/>
        <v>1</v>
      </c>
      <c r="O149" s="50"/>
      <c r="P149" s="50"/>
    </row>
    <row r="150" spans="1:16" s="46" customFormat="1" ht="30" customHeight="1" x14ac:dyDescent="0.25">
      <c r="A150" s="41" t="s">
        <v>97</v>
      </c>
      <c r="B150" s="42" t="s">
        <v>98</v>
      </c>
      <c r="C150" s="43">
        <v>7113000</v>
      </c>
      <c r="D150" s="44">
        <f>'[1]MASTER SPD '!G150</f>
        <v>7113000</v>
      </c>
      <c r="E150" s="44">
        <f>'[1]MASTER RO GU'!E150</f>
        <v>0</v>
      </c>
      <c r="F150" s="44">
        <f>'[1]MASTER RO GU'!F150</f>
        <v>0</v>
      </c>
      <c r="G150" s="44">
        <f>'[1]MASTER RO GU'!I150</f>
        <v>7113000</v>
      </c>
      <c r="H150" s="44">
        <f>'[1]MASTER RO GU'!J150</f>
        <v>0</v>
      </c>
      <c r="I150" s="44">
        <f>'[1]MASTER RO GU'!L150</f>
        <v>7113000</v>
      </c>
      <c r="J150" s="44">
        <f t="shared" si="77"/>
        <v>0</v>
      </c>
      <c r="K150" s="43">
        <f>C150-I150</f>
        <v>0</v>
      </c>
      <c r="L150" s="63">
        <f t="shared" si="74"/>
        <v>0</v>
      </c>
      <c r="M150" s="54">
        <f t="shared" si="72"/>
        <v>1</v>
      </c>
      <c r="N150" s="54">
        <f t="shared" si="79"/>
        <v>1</v>
      </c>
      <c r="O150" s="45"/>
      <c r="P150" s="45"/>
    </row>
    <row r="151" spans="1:16" s="407" customFormat="1" ht="21" customHeight="1" x14ac:dyDescent="0.25">
      <c r="A151" s="399" t="s">
        <v>54</v>
      </c>
      <c r="B151" s="400" t="s">
        <v>55</v>
      </c>
      <c r="C151" s="401">
        <v>4800000</v>
      </c>
      <c r="D151" s="402">
        <f>'[1]MASTER SPD '!G151</f>
        <v>4800000</v>
      </c>
      <c r="E151" s="402">
        <f>'[1]MASTER RO GU'!E151</f>
        <v>0</v>
      </c>
      <c r="F151" s="402">
        <f>'[1]MASTER RO GU'!F151</f>
        <v>0</v>
      </c>
      <c r="G151" s="402">
        <f>'[1]MASTER RO GU'!I151</f>
        <v>4800000</v>
      </c>
      <c r="H151" s="402">
        <f>'[1]MASTER RO GU'!J151</f>
        <v>0</v>
      </c>
      <c r="I151" s="402">
        <f>'[1]MASTER RO GU'!L151</f>
        <v>4800000</v>
      </c>
      <c r="J151" s="402">
        <f t="shared" si="77"/>
        <v>0</v>
      </c>
      <c r="K151" s="403">
        <f>C151-I151</f>
        <v>0</v>
      </c>
      <c r="L151" s="404">
        <f t="shared" si="74"/>
        <v>0</v>
      </c>
      <c r="M151" s="405">
        <f t="shared" si="72"/>
        <v>1</v>
      </c>
      <c r="N151" s="405">
        <f t="shared" si="79"/>
        <v>1</v>
      </c>
      <c r="O151" s="406"/>
      <c r="P151" s="406"/>
    </row>
    <row r="152" spans="1:16" s="39" customFormat="1" ht="18" customHeight="1" x14ac:dyDescent="0.25">
      <c r="A152" s="91" t="s">
        <v>44</v>
      </c>
      <c r="B152" s="65" t="s">
        <v>45</v>
      </c>
      <c r="C152" s="92">
        <f>C153+C157</f>
        <v>78500000</v>
      </c>
      <c r="D152" s="30">
        <f>'[1]MASTER SPD '!G152</f>
        <v>78500000</v>
      </c>
      <c r="E152" s="30">
        <f>'[1]MASTER RO GU'!E152</f>
        <v>0</v>
      </c>
      <c r="F152" s="30">
        <f>'[1]MASTER RO GU'!F152</f>
        <v>50000000</v>
      </c>
      <c r="G152" s="30">
        <f>'[1]MASTER RO GU'!I152</f>
        <v>15800000</v>
      </c>
      <c r="H152" s="30">
        <f>'[1]MASTER RO GU'!J152</f>
        <v>0</v>
      </c>
      <c r="I152" s="30">
        <f>'[1]MASTER RO GU'!L152</f>
        <v>65800000</v>
      </c>
      <c r="J152" s="30">
        <f t="shared" si="77"/>
        <v>12700000</v>
      </c>
      <c r="K152" s="28">
        <f t="shared" ref="K152:K156" si="80">C152-I152</f>
        <v>12700000</v>
      </c>
      <c r="L152" s="22">
        <f t="shared" si="74"/>
        <v>0</v>
      </c>
      <c r="M152" s="32">
        <f t="shared" si="72"/>
        <v>0.83821656050955418</v>
      </c>
      <c r="N152" s="32">
        <f t="shared" si="79"/>
        <v>1</v>
      </c>
      <c r="O152" s="38"/>
      <c r="P152" s="38"/>
    </row>
    <row r="153" spans="1:16" s="39" customFormat="1" ht="18" customHeight="1" x14ac:dyDescent="0.25">
      <c r="A153" s="40" t="s">
        <v>46</v>
      </c>
      <c r="B153" s="34" t="s">
        <v>47</v>
      </c>
      <c r="C153" s="92">
        <f>SUM(C154:C156)</f>
        <v>28500000</v>
      </c>
      <c r="D153" s="30">
        <f>'[1]MASTER SPD '!G153</f>
        <v>28500000</v>
      </c>
      <c r="E153" s="30">
        <f>'[1]MASTER RO GU'!E153</f>
        <v>0</v>
      </c>
      <c r="F153" s="30">
        <f>'[1]MASTER RO GU'!F153</f>
        <v>0</v>
      </c>
      <c r="G153" s="30">
        <f>'[1]MASTER RO GU'!I153</f>
        <v>15800000</v>
      </c>
      <c r="H153" s="30">
        <f>'[1]MASTER RO GU'!J153</f>
        <v>0</v>
      </c>
      <c r="I153" s="30">
        <f>'[1]MASTER RO GU'!L153</f>
        <v>15800000</v>
      </c>
      <c r="J153" s="30">
        <f t="shared" si="77"/>
        <v>12700000</v>
      </c>
      <c r="K153" s="28">
        <f t="shared" si="80"/>
        <v>12700000</v>
      </c>
      <c r="L153" s="22">
        <f t="shared" si="74"/>
        <v>0</v>
      </c>
      <c r="M153" s="32">
        <f t="shared" si="72"/>
        <v>0.55438596491228065</v>
      </c>
      <c r="N153" s="32">
        <f t="shared" si="79"/>
        <v>1</v>
      </c>
      <c r="O153" s="38"/>
      <c r="P153" s="38"/>
    </row>
    <row r="154" spans="1:16" s="39" customFormat="1" ht="18" customHeight="1" x14ac:dyDescent="0.25">
      <c r="A154" s="41" t="s">
        <v>115</v>
      </c>
      <c r="B154" s="42" t="s">
        <v>116</v>
      </c>
      <c r="C154" s="88">
        <v>14000000</v>
      </c>
      <c r="D154" s="44">
        <f>'[1]MASTER SPD '!G154</f>
        <v>14000000</v>
      </c>
      <c r="E154" s="44">
        <f>'[1]MASTER RO GU'!E154</f>
        <v>0</v>
      </c>
      <c r="F154" s="44">
        <f>'[1]MASTER RO GU'!F154</f>
        <v>0</v>
      </c>
      <c r="G154" s="44">
        <f>'[1]MASTER RO GU'!I154</f>
        <v>14000000</v>
      </c>
      <c r="H154" s="44">
        <f>'[1]MASTER RO GU'!J154</f>
        <v>0</v>
      </c>
      <c r="I154" s="44">
        <f>'[1]MASTER RO GU'!L154</f>
        <v>14000000</v>
      </c>
      <c r="J154" s="44">
        <f t="shared" si="77"/>
        <v>0</v>
      </c>
      <c r="K154" s="43">
        <f t="shared" si="80"/>
        <v>0</v>
      </c>
      <c r="L154" s="31">
        <f t="shared" si="74"/>
        <v>0</v>
      </c>
      <c r="M154" s="23">
        <f t="shared" si="72"/>
        <v>1</v>
      </c>
      <c r="N154" s="23">
        <f t="shared" si="79"/>
        <v>1</v>
      </c>
      <c r="O154" s="38"/>
      <c r="P154" s="38"/>
    </row>
    <row r="155" spans="1:16" s="39" customFormat="1" ht="18" customHeight="1" x14ac:dyDescent="0.25">
      <c r="A155" s="41" t="s">
        <v>135</v>
      </c>
      <c r="B155" s="89" t="s">
        <v>136</v>
      </c>
      <c r="C155" s="88">
        <v>2000000</v>
      </c>
      <c r="D155" s="44">
        <f>'[1]MASTER SPD '!G155</f>
        <v>2000000</v>
      </c>
      <c r="E155" s="44">
        <f>'[1]MASTER RO GU'!E155</f>
        <v>0</v>
      </c>
      <c r="F155" s="44">
        <f>'[1]MASTER RO GU'!F155</f>
        <v>0</v>
      </c>
      <c r="G155" s="44">
        <f>'[1]MASTER RO GU'!I155</f>
        <v>1800000</v>
      </c>
      <c r="H155" s="44">
        <f>'[1]MASTER RO GU'!J155</f>
        <v>0</v>
      </c>
      <c r="I155" s="44">
        <f>'[1]MASTER RO GU'!L155</f>
        <v>1800000</v>
      </c>
      <c r="J155" s="44">
        <f t="shared" si="77"/>
        <v>200000</v>
      </c>
      <c r="K155" s="43">
        <f t="shared" si="80"/>
        <v>200000</v>
      </c>
      <c r="L155" s="31">
        <f t="shared" si="74"/>
        <v>0</v>
      </c>
      <c r="M155" s="23">
        <f t="shared" si="72"/>
        <v>0.9</v>
      </c>
      <c r="N155" s="23">
        <f t="shared" si="79"/>
        <v>1</v>
      </c>
      <c r="O155" s="38"/>
      <c r="P155" s="38"/>
    </row>
    <row r="156" spans="1:16" s="39" customFormat="1" ht="18" customHeight="1" x14ac:dyDescent="0.25">
      <c r="A156" s="41" t="s">
        <v>137</v>
      </c>
      <c r="B156" s="89" t="s">
        <v>138</v>
      </c>
      <c r="C156" s="88">
        <v>12500000</v>
      </c>
      <c r="D156" s="44">
        <f>'[1]MASTER SPD '!G156</f>
        <v>12500000</v>
      </c>
      <c r="E156" s="44">
        <f>'[1]MASTER RO GU'!E156</f>
        <v>0</v>
      </c>
      <c r="F156" s="44">
        <f>'[1]MASTER RO GU'!F156</f>
        <v>0</v>
      </c>
      <c r="G156" s="44">
        <f>'[1]MASTER RO GU'!I156</f>
        <v>0</v>
      </c>
      <c r="H156" s="44">
        <f>'[1]MASTER RO GU'!J156</f>
        <v>0</v>
      </c>
      <c r="I156" s="44">
        <f>'[1]MASTER RO GU'!L156</f>
        <v>0</v>
      </c>
      <c r="J156" s="112">
        <f t="shared" si="77"/>
        <v>12500000</v>
      </c>
      <c r="K156" s="43">
        <f t="shared" si="80"/>
        <v>12500000</v>
      </c>
      <c r="L156" s="31">
        <f t="shared" si="74"/>
        <v>0</v>
      </c>
      <c r="M156" s="23">
        <f t="shared" si="72"/>
        <v>0</v>
      </c>
      <c r="N156" s="23">
        <f t="shared" si="79"/>
        <v>1</v>
      </c>
      <c r="O156" s="38"/>
      <c r="P156" s="38"/>
    </row>
    <row r="157" spans="1:16" s="39" customFormat="1" ht="18" customHeight="1" x14ac:dyDescent="0.25">
      <c r="A157" s="91" t="s">
        <v>139</v>
      </c>
      <c r="B157" s="65" t="s">
        <v>140</v>
      </c>
      <c r="C157" s="92">
        <f>C158</f>
        <v>50000000</v>
      </c>
      <c r="D157" s="30">
        <f>'[1]MASTER SPD '!G157</f>
        <v>50000000</v>
      </c>
      <c r="E157" s="30">
        <f>'[1]MASTER RO GU'!E157</f>
        <v>0</v>
      </c>
      <c r="F157" s="30">
        <f>'[1]MASTER RO GU'!F157</f>
        <v>50000000</v>
      </c>
      <c r="G157" s="30">
        <f>'[1]MASTER RO GU'!I157</f>
        <v>0</v>
      </c>
      <c r="H157" s="30">
        <f>'[1]MASTER RO GU'!J157</f>
        <v>0</v>
      </c>
      <c r="I157" s="30">
        <f>'[1]MASTER RO GU'!L157</f>
        <v>50000000</v>
      </c>
      <c r="J157" s="30">
        <f t="shared" si="77"/>
        <v>0</v>
      </c>
      <c r="K157" s="92">
        <f t="shared" ref="K157" si="81">K158</f>
        <v>0</v>
      </c>
      <c r="L157" s="22">
        <f t="shared" si="74"/>
        <v>0</v>
      </c>
      <c r="M157" s="32">
        <f t="shared" si="72"/>
        <v>1</v>
      </c>
      <c r="N157" s="32">
        <f t="shared" si="79"/>
        <v>1</v>
      </c>
      <c r="O157" s="38"/>
      <c r="P157" s="38"/>
    </row>
    <row r="158" spans="1:16" s="46" customFormat="1" ht="30" customHeight="1" x14ac:dyDescent="0.25">
      <c r="A158" s="102" t="s">
        <v>141</v>
      </c>
      <c r="B158" s="89" t="s">
        <v>142</v>
      </c>
      <c r="C158" s="90">
        <v>50000000</v>
      </c>
      <c r="D158" s="44">
        <f>'[1]MASTER SPD '!G158</f>
        <v>50000000</v>
      </c>
      <c r="E158" s="44">
        <f>'[1]MASTER RO GU'!E158</f>
        <v>0</v>
      </c>
      <c r="F158" s="44">
        <f>'[1]MASTER RO GU'!F158</f>
        <v>50000000</v>
      </c>
      <c r="G158" s="44">
        <f>'[1]MASTER RO GU'!I158</f>
        <v>0</v>
      </c>
      <c r="H158" s="44">
        <f>'[1]MASTER RO GU'!J158</f>
        <v>0</v>
      </c>
      <c r="I158" s="44">
        <f>'[1]MASTER RO GU'!L158</f>
        <v>50000000</v>
      </c>
      <c r="J158" s="44">
        <f t="shared" si="77"/>
        <v>0</v>
      </c>
      <c r="K158" s="43">
        <f>C158-I158</f>
        <v>0</v>
      </c>
      <c r="L158" s="31">
        <f t="shared" si="74"/>
        <v>0</v>
      </c>
      <c r="M158" s="23">
        <f t="shared" si="72"/>
        <v>1</v>
      </c>
      <c r="N158" s="23">
        <f t="shared" si="79"/>
        <v>1</v>
      </c>
      <c r="O158" s="45"/>
      <c r="P158" s="45"/>
    </row>
    <row r="159" spans="1:16" s="39" customFormat="1" ht="17.25" customHeight="1" x14ac:dyDescent="0.25">
      <c r="A159" s="91" t="s">
        <v>66</v>
      </c>
      <c r="B159" s="65" t="s">
        <v>67</v>
      </c>
      <c r="C159" s="92">
        <f>C160</f>
        <v>53844000</v>
      </c>
      <c r="D159" s="30">
        <f>'[1]MASTER SPD '!G159</f>
        <v>53844000</v>
      </c>
      <c r="E159" s="30">
        <f>'[1]MASTER RO GU'!E159</f>
        <v>0</v>
      </c>
      <c r="F159" s="30">
        <f>'[1]MASTER RO GU'!F159</f>
        <v>0</v>
      </c>
      <c r="G159" s="30">
        <f>'[1]MASTER RO GU'!I159</f>
        <v>53811000</v>
      </c>
      <c r="H159" s="30">
        <f>'[1]MASTER RO GU'!J159</f>
        <v>0</v>
      </c>
      <c r="I159" s="30">
        <f>'[1]MASTER RO GU'!L159</f>
        <v>53811000</v>
      </c>
      <c r="J159" s="30">
        <f t="shared" si="77"/>
        <v>33000</v>
      </c>
      <c r="K159" s="92">
        <f t="shared" ref="K159" si="82">K160</f>
        <v>33000</v>
      </c>
      <c r="L159" s="22">
        <f t="shared" si="74"/>
        <v>0</v>
      </c>
      <c r="M159" s="32">
        <f t="shared" si="72"/>
        <v>0.99938711834187655</v>
      </c>
      <c r="N159" s="32">
        <f t="shared" si="79"/>
        <v>1</v>
      </c>
      <c r="O159" s="38"/>
      <c r="P159" s="38"/>
    </row>
    <row r="160" spans="1:16" s="39" customFormat="1" ht="17.25" customHeight="1" x14ac:dyDescent="0.25">
      <c r="A160" s="91" t="s">
        <v>68</v>
      </c>
      <c r="B160" s="65" t="s">
        <v>69</v>
      </c>
      <c r="C160" s="92">
        <f>SUM(C161:C162)</f>
        <v>53844000</v>
      </c>
      <c r="D160" s="30">
        <f>'[1]MASTER SPD '!G160</f>
        <v>53844000</v>
      </c>
      <c r="E160" s="30">
        <f>'[1]MASTER RO GU'!E160</f>
        <v>0</v>
      </c>
      <c r="F160" s="30">
        <f>'[1]MASTER RO GU'!F160</f>
        <v>0</v>
      </c>
      <c r="G160" s="30">
        <f>'[1]MASTER RO GU'!I160</f>
        <v>53811000</v>
      </c>
      <c r="H160" s="30">
        <f>'[1]MASTER RO GU'!J160</f>
        <v>0</v>
      </c>
      <c r="I160" s="30">
        <f>'[1]MASTER RO GU'!L160</f>
        <v>53811000</v>
      </c>
      <c r="J160" s="30">
        <f t="shared" si="77"/>
        <v>33000</v>
      </c>
      <c r="K160" s="37">
        <f>K162</f>
        <v>33000</v>
      </c>
      <c r="L160" s="22">
        <f t="shared" si="74"/>
        <v>0</v>
      </c>
      <c r="M160" s="32">
        <f t="shared" si="72"/>
        <v>0.99938711834187655</v>
      </c>
      <c r="N160" s="32">
        <f t="shared" si="79"/>
        <v>1</v>
      </c>
      <c r="O160" s="38"/>
      <c r="P160" s="38"/>
    </row>
    <row r="161" spans="1:17" s="39" customFormat="1" ht="17.25" customHeight="1" x14ac:dyDescent="0.25">
      <c r="A161" s="93" t="s">
        <v>70</v>
      </c>
      <c r="B161" s="66" t="s">
        <v>71</v>
      </c>
      <c r="C161" s="88">
        <v>25764000</v>
      </c>
      <c r="D161" s="44">
        <f>'[1]MASTER SPD '!G161</f>
        <v>25764000</v>
      </c>
      <c r="E161" s="44">
        <f>'[1]MASTER RO GU'!E160</f>
        <v>0</v>
      </c>
      <c r="F161" s="44">
        <f>'[1]MASTER RO GU'!F160</f>
        <v>0</v>
      </c>
      <c r="G161" s="44">
        <f>'[1]MASTER RO GU'!I161</f>
        <v>25764000</v>
      </c>
      <c r="H161" s="44">
        <f>'[1]MASTER RO GU'!J160</f>
        <v>0</v>
      </c>
      <c r="I161" s="44">
        <f>'[1]MASTER RO GU'!L161</f>
        <v>25764000</v>
      </c>
      <c r="J161" s="44">
        <f t="shared" si="77"/>
        <v>0</v>
      </c>
      <c r="K161" s="43">
        <f>C161-I161</f>
        <v>0</v>
      </c>
      <c r="L161" s="31">
        <f t="shared" si="74"/>
        <v>0</v>
      </c>
      <c r="M161" s="23">
        <f t="shared" si="72"/>
        <v>1</v>
      </c>
      <c r="N161" s="23">
        <f t="shared" si="79"/>
        <v>1</v>
      </c>
      <c r="O161" s="38"/>
      <c r="P161" s="38"/>
    </row>
    <row r="162" spans="1:17" s="51" customFormat="1" ht="17.25" customHeight="1" x14ac:dyDescent="0.25">
      <c r="A162" s="93" t="s">
        <v>129</v>
      </c>
      <c r="B162" s="66" t="s">
        <v>130</v>
      </c>
      <c r="C162" s="88">
        <v>28080000</v>
      </c>
      <c r="D162" s="44">
        <f>'[1]MASTER SPD '!G162</f>
        <v>28080000</v>
      </c>
      <c r="E162" s="44">
        <f>'[1]MASTER RO GU'!E161</f>
        <v>0</v>
      </c>
      <c r="F162" s="44">
        <f>'[1]MASTER RO GU'!F161</f>
        <v>0</v>
      </c>
      <c r="G162" s="44">
        <f>'[1]MASTER RO GU'!I162</f>
        <v>28047000</v>
      </c>
      <c r="H162" s="44">
        <f>'[1]MASTER RO GU'!J161</f>
        <v>0</v>
      </c>
      <c r="I162" s="44">
        <f>'[1]MASTER RO GU'!L162</f>
        <v>28047000</v>
      </c>
      <c r="J162" s="44">
        <f t="shared" si="77"/>
        <v>33000</v>
      </c>
      <c r="K162" s="43">
        <f>C162-I162</f>
        <v>33000</v>
      </c>
      <c r="L162" s="31">
        <f t="shared" si="74"/>
        <v>0</v>
      </c>
      <c r="M162" s="23">
        <f t="shared" si="72"/>
        <v>0.99882478632478633</v>
      </c>
      <c r="N162" s="23">
        <f t="shared" si="79"/>
        <v>1</v>
      </c>
      <c r="O162" s="50"/>
      <c r="P162" s="50"/>
    </row>
    <row r="163" spans="1:17" s="39" customFormat="1" ht="17.25" customHeight="1" x14ac:dyDescent="0.25">
      <c r="A163" s="114" t="s">
        <v>143</v>
      </c>
      <c r="B163" s="115" t="s">
        <v>144</v>
      </c>
      <c r="C163" s="116">
        <f>C164</f>
        <v>216120000</v>
      </c>
      <c r="D163" s="59">
        <f>'[1]MASTER SPD '!G163</f>
        <v>216120000</v>
      </c>
      <c r="E163" s="59">
        <f>'[1]MASTER RO GU'!E163</f>
        <v>0</v>
      </c>
      <c r="F163" s="59">
        <f>'[1]MASTER RO GU'!F163</f>
        <v>152000000</v>
      </c>
      <c r="G163" s="59">
        <f>'[1]MASTER RO GU'!I163</f>
        <v>64089000</v>
      </c>
      <c r="H163" s="59">
        <f>'[1]MASTER RO GU'!J163</f>
        <v>0</v>
      </c>
      <c r="I163" s="59">
        <f>'[1]MASTER RO GU'!L163</f>
        <v>216089000</v>
      </c>
      <c r="J163" s="59">
        <f t="shared" si="77"/>
        <v>31000</v>
      </c>
      <c r="K163" s="116">
        <f t="shared" ref="K163" si="83">K164</f>
        <v>31000</v>
      </c>
      <c r="L163" s="117">
        <f t="shared" si="74"/>
        <v>0</v>
      </c>
      <c r="M163" s="61">
        <f t="shared" si="72"/>
        <v>0.99985656116972055</v>
      </c>
      <c r="N163" s="23">
        <f t="shared" si="79"/>
        <v>1</v>
      </c>
      <c r="O163" s="38"/>
      <c r="P163" s="38"/>
    </row>
    <row r="164" spans="1:17" s="39" customFormat="1" ht="17.25" customHeight="1" x14ac:dyDescent="0.25">
      <c r="A164" s="91" t="s">
        <v>145</v>
      </c>
      <c r="B164" s="65" t="s">
        <v>146</v>
      </c>
      <c r="C164" s="92">
        <f>SUM(C165,C168,C171,C175,C178)</f>
        <v>216120000</v>
      </c>
      <c r="D164" s="30">
        <f>'[1]MASTER SPD '!G164</f>
        <v>216120000</v>
      </c>
      <c r="E164" s="30">
        <f>'[1]MASTER RO GU'!E164</f>
        <v>0</v>
      </c>
      <c r="F164" s="30">
        <f>'[1]MASTER RO GU'!F164</f>
        <v>152000000</v>
      </c>
      <c r="G164" s="30">
        <f>'[1]MASTER RO GU'!I164</f>
        <v>64089000</v>
      </c>
      <c r="H164" s="30">
        <f>'[1]MASTER RO GU'!J164</f>
        <v>0</v>
      </c>
      <c r="I164" s="30">
        <f>'[1]MASTER RO GU'!L164</f>
        <v>216089000</v>
      </c>
      <c r="J164" s="30">
        <f t="shared" si="77"/>
        <v>31000</v>
      </c>
      <c r="K164" s="92">
        <f t="shared" ref="K164" si="84">SUM(K165,K168,K171)</f>
        <v>31000</v>
      </c>
      <c r="L164" s="22">
        <f t="shared" si="74"/>
        <v>0</v>
      </c>
      <c r="M164" s="32">
        <f t="shared" si="72"/>
        <v>0.99985656116972055</v>
      </c>
      <c r="N164" s="32">
        <f t="shared" si="79"/>
        <v>1</v>
      </c>
      <c r="O164" s="38"/>
      <c r="P164" s="38"/>
      <c r="Q164" s="39" t="s">
        <v>33</v>
      </c>
    </row>
    <row r="165" spans="1:17" s="118" customFormat="1" ht="17.25" customHeight="1" x14ac:dyDescent="0.25">
      <c r="A165" s="85" t="s">
        <v>147</v>
      </c>
      <c r="B165" s="86" t="s">
        <v>148</v>
      </c>
      <c r="C165" s="87">
        <f>C166</f>
        <v>7020000</v>
      </c>
      <c r="D165" s="30">
        <f>'[1]MASTER SPD '!G165</f>
        <v>7020000</v>
      </c>
      <c r="E165" s="30">
        <f>'[1]MASTER RO GU'!E165</f>
        <v>0</v>
      </c>
      <c r="F165" s="30">
        <f>'[1]MASTER RO GU'!F165</f>
        <v>0</v>
      </c>
      <c r="G165" s="30">
        <f>'[1]MASTER RO GU'!I165</f>
        <v>7020000</v>
      </c>
      <c r="H165" s="30">
        <f>'[1]MASTER RO GU'!J165</f>
        <v>0</v>
      </c>
      <c r="I165" s="30">
        <f>'[1]MASTER RO GU'!L165</f>
        <v>7020000</v>
      </c>
      <c r="J165" s="30">
        <f t="shared" si="77"/>
        <v>0</v>
      </c>
      <c r="K165" s="28">
        <f t="shared" ref="K165:K166" si="85">K166</f>
        <v>0</v>
      </c>
      <c r="L165" s="22">
        <f t="shared" si="74"/>
        <v>0</v>
      </c>
      <c r="M165" s="79">
        <f t="shared" si="72"/>
        <v>1</v>
      </c>
      <c r="N165" s="32">
        <f t="shared" si="79"/>
        <v>1</v>
      </c>
      <c r="O165" s="64"/>
      <c r="P165" s="64"/>
    </row>
    <row r="166" spans="1:17" s="39" customFormat="1" ht="17.25" customHeight="1" x14ac:dyDescent="0.25">
      <c r="A166" s="91" t="s">
        <v>149</v>
      </c>
      <c r="B166" s="65" t="s">
        <v>150</v>
      </c>
      <c r="C166" s="92">
        <f>C167</f>
        <v>7020000</v>
      </c>
      <c r="D166" s="30">
        <f>'[1]MASTER SPD '!G166</f>
        <v>7020000</v>
      </c>
      <c r="E166" s="30">
        <f>'[1]MASTER RO GU'!E166</f>
        <v>0</v>
      </c>
      <c r="F166" s="30">
        <f>'[1]MASTER RO GU'!F166</f>
        <v>0</v>
      </c>
      <c r="G166" s="30">
        <f>'[1]MASTER RO GU'!I166</f>
        <v>7020000</v>
      </c>
      <c r="H166" s="30">
        <f>'[1]MASTER RO GU'!J166</f>
        <v>0</v>
      </c>
      <c r="I166" s="30">
        <f>'[1]MASTER RO GU'!L166</f>
        <v>7020000</v>
      </c>
      <c r="J166" s="30">
        <f t="shared" si="77"/>
        <v>0</v>
      </c>
      <c r="K166" s="92">
        <f t="shared" si="85"/>
        <v>0</v>
      </c>
      <c r="L166" s="22">
        <f t="shared" si="74"/>
        <v>0</v>
      </c>
      <c r="M166" s="32">
        <f t="shared" si="72"/>
        <v>1</v>
      </c>
      <c r="N166" s="32">
        <f t="shared" si="79"/>
        <v>1</v>
      </c>
      <c r="O166" s="38"/>
      <c r="P166" s="38"/>
    </row>
    <row r="167" spans="1:17" s="51" customFormat="1" ht="17.25" customHeight="1" x14ac:dyDescent="0.25">
      <c r="A167" s="93" t="s">
        <v>151</v>
      </c>
      <c r="B167" s="66" t="s">
        <v>152</v>
      </c>
      <c r="C167" s="88">
        <v>7020000</v>
      </c>
      <c r="D167" s="44">
        <f>'[1]MASTER SPD '!G167</f>
        <v>7020000</v>
      </c>
      <c r="E167" s="44">
        <f>'[1]MASTER RO GU'!E167</f>
        <v>0</v>
      </c>
      <c r="F167" s="44">
        <f>'[1]MASTER RO GU'!F167</f>
        <v>0</v>
      </c>
      <c r="G167" s="44">
        <f>'[1]MASTER RO GU'!I167</f>
        <v>7020000</v>
      </c>
      <c r="H167" s="44">
        <f>'[1]MASTER RO GU'!J167</f>
        <v>0</v>
      </c>
      <c r="I167" s="44">
        <f>'[1]MASTER RO GU'!L167</f>
        <v>7020000</v>
      </c>
      <c r="J167" s="44">
        <f t="shared" si="77"/>
        <v>0</v>
      </c>
      <c r="K167" s="43">
        <f>C167-I167</f>
        <v>0</v>
      </c>
      <c r="L167" s="31">
        <f t="shared" si="74"/>
        <v>0</v>
      </c>
      <c r="M167" s="23">
        <f t="shared" si="72"/>
        <v>1</v>
      </c>
      <c r="N167" s="23">
        <f t="shared" si="79"/>
        <v>1</v>
      </c>
      <c r="O167" s="50"/>
      <c r="P167" s="50"/>
    </row>
    <row r="168" spans="1:17" s="39" customFormat="1" ht="17.25" customHeight="1" x14ac:dyDescent="0.25">
      <c r="A168" s="91" t="s">
        <v>153</v>
      </c>
      <c r="B168" s="65" t="s">
        <v>154</v>
      </c>
      <c r="C168" s="92">
        <f>C169</f>
        <v>19900000</v>
      </c>
      <c r="D168" s="30">
        <f>'[1]MASTER SPD '!G168</f>
        <v>19900000</v>
      </c>
      <c r="E168" s="30">
        <f>'[1]MASTER RO GU'!E168</f>
        <v>0</v>
      </c>
      <c r="F168" s="30">
        <f>'[1]MASTER RO GU'!F168</f>
        <v>0</v>
      </c>
      <c r="G168" s="30">
        <f>'[1]MASTER RO GU'!I168</f>
        <v>19869000</v>
      </c>
      <c r="H168" s="30">
        <f>'[1]MASTER RO GU'!J168</f>
        <v>0</v>
      </c>
      <c r="I168" s="30">
        <f>'[1]MASTER RO GU'!L168</f>
        <v>19869000</v>
      </c>
      <c r="J168" s="30">
        <f t="shared" si="77"/>
        <v>31000</v>
      </c>
      <c r="K168" s="92">
        <f t="shared" ref="K168:K169" si="86">K169</f>
        <v>31000</v>
      </c>
      <c r="L168" s="22">
        <f t="shared" si="74"/>
        <v>0</v>
      </c>
      <c r="M168" s="32">
        <f t="shared" si="72"/>
        <v>0.99844221105527642</v>
      </c>
      <c r="N168" s="32">
        <f t="shared" si="79"/>
        <v>1</v>
      </c>
      <c r="O168" s="38"/>
      <c r="P168" s="38"/>
    </row>
    <row r="169" spans="1:17" s="39" customFormat="1" ht="17.25" customHeight="1" x14ac:dyDescent="0.25">
      <c r="A169" s="91" t="s">
        <v>155</v>
      </c>
      <c r="B169" s="65" t="s">
        <v>156</v>
      </c>
      <c r="C169" s="92">
        <f>C170</f>
        <v>19900000</v>
      </c>
      <c r="D169" s="30">
        <f>'[1]MASTER SPD '!G169</f>
        <v>19900000</v>
      </c>
      <c r="E169" s="30">
        <f>'[1]MASTER RO GU'!E169</f>
        <v>0</v>
      </c>
      <c r="F169" s="30">
        <f>'[1]MASTER RO GU'!F169</f>
        <v>0</v>
      </c>
      <c r="G169" s="30">
        <f>'[1]MASTER RO GU'!I169</f>
        <v>19869000</v>
      </c>
      <c r="H169" s="30">
        <f>'[1]MASTER RO GU'!J169</f>
        <v>0</v>
      </c>
      <c r="I169" s="30">
        <f>'[1]MASTER RO GU'!L169</f>
        <v>19869000</v>
      </c>
      <c r="J169" s="30">
        <f t="shared" si="77"/>
        <v>31000</v>
      </c>
      <c r="K169" s="92">
        <f t="shared" si="86"/>
        <v>31000</v>
      </c>
      <c r="L169" s="22">
        <f t="shared" si="74"/>
        <v>0</v>
      </c>
      <c r="M169" s="32">
        <f t="shared" si="72"/>
        <v>0.99844221105527642</v>
      </c>
      <c r="N169" s="32">
        <f t="shared" si="79"/>
        <v>1</v>
      </c>
      <c r="O169" s="38"/>
      <c r="P169" s="38"/>
    </row>
    <row r="170" spans="1:17" s="51" customFormat="1" ht="17.25" customHeight="1" x14ac:dyDescent="0.25">
      <c r="A170" s="93" t="s">
        <v>157</v>
      </c>
      <c r="B170" s="66" t="s">
        <v>158</v>
      </c>
      <c r="C170" s="88">
        <v>19900000</v>
      </c>
      <c r="D170" s="44">
        <f>'[1]MASTER SPD '!G170</f>
        <v>19900000</v>
      </c>
      <c r="E170" s="44">
        <f>'[1]MASTER RO GU'!E170</f>
        <v>0</v>
      </c>
      <c r="F170" s="44">
        <f>'[1]MASTER RO GU'!F170</f>
        <v>0</v>
      </c>
      <c r="G170" s="44">
        <f>'[1]MASTER RO GU'!I170</f>
        <v>19869000</v>
      </c>
      <c r="H170" s="44">
        <f>'[1]MASTER RO GU'!J170</f>
        <v>0</v>
      </c>
      <c r="I170" s="44">
        <f>'[1]MASTER RO GU'!L170</f>
        <v>19869000</v>
      </c>
      <c r="J170" s="44">
        <f t="shared" si="77"/>
        <v>31000</v>
      </c>
      <c r="K170" s="43">
        <f>C170-I170</f>
        <v>31000</v>
      </c>
      <c r="L170" s="31">
        <f t="shared" si="74"/>
        <v>0</v>
      </c>
      <c r="M170" s="23">
        <f t="shared" si="72"/>
        <v>0.99844221105527642</v>
      </c>
      <c r="N170" s="23">
        <f t="shared" si="79"/>
        <v>1</v>
      </c>
      <c r="O170" s="50"/>
      <c r="P170" s="50"/>
    </row>
    <row r="171" spans="1:17" s="39" customFormat="1" ht="17.25" customHeight="1" x14ac:dyDescent="0.25">
      <c r="A171" s="91" t="s">
        <v>159</v>
      </c>
      <c r="B171" s="65" t="s">
        <v>160</v>
      </c>
      <c r="C171" s="92">
        <f>C172</f>
        <v>14200000</v>
      </c>
      <c r="D171" s="30">
        <f>'[1]MASTER SPD '!G171</f>
        <v>14200000</v>
      </c>
      <c r="E171" s="30">
        <f>'[1]MASTER RO GU'!E171</f>
        <v>0</v>
      </c>
      <c r="F171" s="30">
        <f>'[1]MASTER RO GU'!F171</f>
        <v>0</v>
      </c>
      <c r="G171" s="30">
        <f>'[1]MASTER RO GU'!I171</f>
        <v>14200000</v>
      </c>
      <c r="H171" s="30">
        <f>'[1]MASTER RO GU'!J171</f>
        <v>0</v>
      </c>
      <c r="I171" s="30">
        <f>'[1]MASTER RO GU'!L171</f>
        <v>14200000</v>
      </c>
      <c r="J171" s="30">
        <f t="shared" si="77"/>
        <v>0</v>
      </c>
      <c r="K171" s="92">
        <f t="shared" ref="K171" si="87">K172</f>
        <v>0</v>
      </c>
      <c r="L171" s="22">
        <f t="shared" si="74"/>
        <v>0</v>
      </c>
      <c r="M171" s="32">
        <f t="shared" si="72"/>
        <v>1</v>
      </c>
      <c r="N171" s="32">
        <f t="shared" si="79"/>
        <v>1</v>
      </c>
      <c r="O171" s="38"/>
      <c r="P171" s="38"/>
    </row>
    <row r="172" spans="1:17" s="39" customFormat="1" ht="17.25" customHeight="1" x14ac:dyDescent="0.25">
      <c r="A172" s="91" t="s">
        <v>161</v>
      </c>
      <c r="B172" s="65" t="s">
        <v>162</v>
      </c>
      <c r="C172" s="92">
        <f>SUM(C173:C174)</f>
        <v>14200000</v>
      </c>
      <c r="D172" s="30">
        <f>'[1]MASTER SPD '!G172</f>
        <v>14200000</v>
      </c>
      <c r="E172" s="30">
        <f>'[1]MASTER RO GU'!E172</f>
        <v>0</v>
      </c>
      <c r="F172" s="30">
        <f>'[1]MASTER RO GU'!F172</f>
        <v>0</v>
      </c>
      <c r="G172" s="30">
        <f>'[1]MASTER RO GU'!I172</f>
        <v>14200000</v>
      </c>
      <c r="H172" s="30">
        <f>'[1]MASTER RO GU'!J172</f>
        <v>0</v>
      </c>
      <c r="I172" s="30">
        <f>'[1]MASTER RO GU'!L172</f>
        <v>14200000</v>
      </c>
      <c r="J172" s="30">
        <f t="shared" si="77"/>
        <v>0</v>
      </c>
      <c r="K172" s="92">
        <f t="shared" ref="K172" si="88">SUM(K173:K174)</f>
        <v>0</v>
      </c>
      <c r="L172" s="22">
        <f t="shared" si="74"/>
        <v>0</v>
      </c>
      <c r="M172" s="32">
        <f t="shared" si="72"/>
        <v>1</v>
      </c>
      <c r="N172" s="32">
        <f t="shared" si="79"/>
        <v>1</v>
      </c>
      <c r="O172" s="38"/>
      <c r="P172" s="38"/>
    </row>
    <row r="173" spans="1:17" s="51" customFormat="1" ht="17.25" customHeight="1" x14ac:dyDescent="0.25">
      <c r="A173" s="93" t="s">
        <v>163</v>
      </c>
      <c r="B173" s="66" t="s">
        <v>164</v>
      </c>
      <c r="C173" s="88">
        <v>9000000</v>
      </c>
      <c r="D173" s="44">
        <f>'[1]MASTER SPD '!G173</f>
        <v>9000000</v>
      </c>
      <c r="E173" s="44">
        <f>'[1]MASTER RO GU'!E173</f>
        <v>0</v>
      </c>
      <c r="F173" s="44">
        <f>'[1]MASTER RO GU'!F173</f>
        <v>0</v>
      </c>
      <c r="G173" s="44">
        <f>'[1]MASTER RO GU'!I173</f>
        <v>9000000</v>
      </c>
      <c r="H173" s="44">
        <f>'[1]MASTER RO GU'!J173</f>
        <v>0</v>
      </c>
      <c r="I173" s="44">
        <f>'[1]MASTER RO GU'!L173</f>
        <v>9000000</v>
      </c>
      <c r="J173" s="44">
        <f t="shared" si="77"/>
        <v>0</v>
      </c>
      <c r="K173" s="43">
        <f>C173-I173</f>
        <v>0</v>
      </c>
      <c r="L173" s="31">
        <f t="shared" si="74"/>
        <v>0</v>
      </c>
      <c r="M173" s="23">
        <f t="shared" si="72"/>
        <v>1</v>
      </c>
      <c r="N173" s="23">
        <f t="shared" si="79"/>
        <v>1</v>
      </c>
      <c r="O173" s="50"/>
      <c r="P173" s="50"/>
    </row>
    <row r="174" spans="1:17" s="51" customFormat="1" ht="17.25" customHeight="1" x14ac:dyDescent="0.25">
      <c r="A174" s="93" t="s">
        <v>165</v>
      </c>
      <c r="B174" s="66" t="s">
        <v>166</v>
      </c>
      <c r="C174" s="88">
        <v>5200000</v>
      </c>
      <c r="D174" s="44">
        <f>'[1]MASTER SPD '!G174</f>
        <v>5200000</v>
      </c>
      <c r="E174" s="44">
        <f>'[1]MASTER RO GU'!E174</f>
        <v>0</v>
      </c>
      <c r="F174" s="44">
        <f>'[1]MASTER RO GU'!F174</f>
        <v>0</v>
      </c>
      <c r="G174" s="44">
        <f>'[1]MASTER RO GU'!I174</f>
        <v>5200000</v>
      </c>
      <c r="H174" s="44">
        <f>'[1]MASTER RO GU'!J174</f>
        <v>0</v>
      </c>
      <c r="I174" s="44">
        <f>'[1]MASTER RO GU'!L174</f>
        <v>5200000</v>
      </c>
      <c r="J174" s="44">
        <f t="shared" si="77"/>
        <v>0</v>
      </c>
      <c r="K174" s="43">
        <f>C174-I174</f>
        <v>0</v>
      </c>
      <c r="L174" s="31">
        <f t="shared" si="74"/>
        <v>0</v>
      </c>
      <c r="M174" s="23">
        <f t="shared" si="72"/>
        <v>1</v>
      </c>
      <c r="N174" s="23">
        <f t="shared" si="79"/>
        <v>1</v>
      </c>
      <c r="O174" s="50"/>
      <c r="P174" s="50"/>
    </row>
    <row r="175" spans="1:17" s="51" customFormat="1" ht="17.25" customHeight="1" x14ac:dyDescent="0.25">
      <c r="A175" s="91" t="s">
        <v>167</v>
      </c>
      <c r="B175" s="65" t="s">
        <v>168</v>
      </c>
      <c r="C175" s="92">
        <f>C176</f>
        <v>23000000</v>
      </c>
      <c r="D175" s="30">
        <f>'[1]MASTER SPD '!G175</f>
        <v>23000000</v>
      </c>
      <c r="E175" s="30">
        <f>'[1]MASTER RO GU'!E175</f>
        <v>0</v>
      </c>
      <c r="F175" s="30">
        <f>'[1]MASTER RO GU'!F175</f>
        <v>0</v>
      </c>
      <c r="G175" s="30">
        <f>'[1]MASTER RO GU'!I175</f>
        <v>23000000</v>
      </c>
      <c r="H175" s="30">
        <f>'[1]MASTER RO GU'!J175</f>
        <v>0</v>
      </c>
      <c r="I175" s="30">
        <f>'[1]MASTER RO GU'!L175</f>
        <v>23000000</v>
      </c>
      <c r="J175" s="30">
        <f t="shared" si="77"/>
        <v>0</v>
      </c>
      <c r="K175" s="28">
        <f t="shared" ref="K175:K180" si="89">C175-I175</f>
        <v>0</v>
      </c>
      <c r="L175" s="22">
        <f t="shared" si="74"/>
        <v>0</v>
      </c>
      <c r="M175" s="32">
        <f t="shared" si="72"/>
        <v>1</v>
      </c>
      <c r="N175" s="32">
        <f t="shared" si="79"/>
        <v>1</v>
      </c>
      <c r="O175" s="50"/>
      <c r="P175" s="50"/>
    </row>
    <row r="176" spans="1:17" s="51" customFormat="1" ht="17.25" customHeight="1" x14ac:dyDescent="0.25">
      <c r="A176" s="91" t="s">
        <v>169</v>
      </c>
      <c r="B176" s="65" t="s">
        <v>170</v>
      </c>
      <c r="C176" s="92">
        <f>C177</f>
        <v>23000000</v>
      </c>
      <c r="D176" s="30">
        <f>'[1]MASTER SPD '!G176</f>
        <v>23000000</v>
      </c>
      <c r="E176" s="30">
        <f>'[1]MASTER RO GU'!E176</f>
        <v>0</v>
      </c>
      <c r="F176" s="30">
        <f>'[1]MASTER RO GU'!F176</f>
        <v>0</v>
      </c>
      <c r="G176" s="30">
        <f>'[1]MASTER RO GU'!I176</f>
        <v>23000000</v>
      </c>
      <c r="H176" s="30">
        <f>'[1]MASTER RO GU'!J176</f>
        <v>0</v>
      </c>
      <c r="I176" s="30">
        <f>'[1]MASTER RO GU'!L176</f>
        <v>23000000</v>
      </c>
      <c r="J176" s="30">
        <f t="shared" si="77"/>
        <v>0</v>
      </c>
      <c r="K176" s="28">
        <f t="shared" si="89"/>
        <v>0</v>
      </c>
      <c r="L176" s="22">
        <f t="shared" si="74"/>
        <v>0</v>
      </c>
      <c r="M176" s="32">
        <f t="shared" si="72"/>
        <v>1</v>
      </c>
      <c r="N176" s="32">
        <f t="shared" si="79"/>
        <v>1</v>
      </c>
      <c r="O176" s="50"/>
      <c r="P176" s="50"/>
    </row>
    <row r="177" spans="1:16" s="51" customFormat="1" ht="17.25" customHeight="1" x14ac:dyDescent="0.25">
      <c r="A177" s="47" t="s">
        <v>171</v>
      </c>
      <c r="B177" s="48" t="s">
        <v>170</v>
      </c>
      <c r="C177" s="49">
        <v>23000000</v>
      </c>
      <c r="D177" s="44">
        <f>'[1]MASTER SPD '!G177</f>
        <v>23000000</v>
      </c>
      <c r="E177" s="44">
        <f>'[1]MASTER RO GU'!E177</f>
        <v>0</v>
      </c>
      <c r="F177" s="44">
        <f>'[1]MASTER RO GU'!F177</f>
        <v>0</v>
      </c>
      <c r="G177" s="44">
        <f>'[1]MASTER RO GU'!I177</f>
        <v>23000000</v>
      </c>
      <c r="H177" s="44">
        <f>'[1]MASTER RO GU'!J177</f>
        <v>0</v>
      </c>
      <c r="I177" s="44">
        <f>'[1]MASTER RO GU'!L177</f>
        <v>23000000</v>
      </c>
      <c r="J177" s="44">
        <f t="shared" si="77"/>
        <v>0</v>
      </c>
      <c r="K177" s="43">
        <f t="shared" si="89"/>
        <v>0</v>
      </c>
      <c r="L177" s="63">
        <f t="shared" si="74"/>
        <v>0</v>
      </c>
      <c r="M177" s="54">
        <f t="shared" si="72"/>
        <v>1</v>
      </c>
      <c r="N177" s="54">
        <f t="shared" si="79"/>
        <v>1</v>
      </c>
      <c r="O177" s="50"/>
      <c r="P177" s="50"/>
    </row>
    <row r="178" spans="1:16" s="51" customFormat="1" ht="17.25" customHeight="1" x14ac:dyDescent="0.25">
      <c r="A178" s="91" t="s">
        <v>172</v>
      </c>
      <c r="B178" s="65" t="s">
        <v>173</v>
      </c>
      <c r="C178" s="92">
        <f>C179</f>
        <v>152000000</v>
      </c>
      <c r="D178" s="44">
        <f>'[1]MASTER SPD '!G178</f>
        <v>152000000</v>
      </c>
      <c r="E178" s="44">
        <f>'[1]MASTER RO GU'!E178</f>
        <v>0</v>
      </c>
      <c r="F178" s="44">
        <f>'[1]MASTER RO GU'!F178</f>
        <v>152000000</v>
      </c>
      <c r="G178" s="44">
        <f>'[1]MASTER RO GU'!I178</f>
        <v>0</v>
      </c>
      <c r="H178" s="44">
        <f>'[1]MASTER RO GU'!J178</f>
        <v>0</v>
      </c>
      <c r="I178" s="44">
        <f>'[1]MASTER RO GU'!L178</f>
        <v>152000000</v>
      </c>
      <c r="J178" s="44">
        <f t="shared" si="77"/>
        <v>0</v>
      </c>
      <c r="K178" s="43">
        <f t="shared" si="89"/>
        <v>0</v>
      </c>
      <c r="L178" s="31">
        <f t="shared" si="74"/>
        <v>0</v>
      </c>
      <c r="M178" s="23">
        <f t="shared" si="72"/>
        <v>1</v>
      </c>
      <c r="N178" s="23">
        <f t="shared" si="79"/>
        <v>1</v>
      </c>
      <c r="O178" s="50"/>
      <c r="P178" s="50"/>
    </row>
    <row r="179" spans="1:16" s="51" customFormat="1" ht="17.25" customHeight="1" x14ac:dyDescent="0.25">
      <c r="A179" s="91" t="s">
        <v>174</v>
      </c>
      <c r="B179" s="65" t="s">
        <v>175</v>
      </c>
      <c r="C179" s="92">
        <f>C180</f>
        <v>152000000</v>
      </c>
      <c r="D179" s="30">
        <f>'[1]MASTER SPD '!G179</f>
        <v>152000000</v>
      </c>
      <c r="E179" s="30">
        <f>'[1]MASTER RO GU'!E179</f>
        <v>0</v>
      </c>
      <c r="F179" s="30">
        <f>'[1]MASTER RO GU'!F179</f>
        <v>152000000</v>
      </c>
      <c r="G179" s="30">
        <f>'[1]MASTER RO GU'!I179</f>
        <v>0</v>
      </c>
      <c r="H179" s="30">
        <f>'[1]MASTER RO GU'!J179</f>
        <v>0</v>
      </c>
      <c r="I179" s="30">
        <f>'[1]MASTER RO GU'!L179</f>
        <v>152000000</v>
      </c>
      <c r="J179" s="30">
        <f t="shared" si="77"/>
        <v>0</v>
      </c>
      <c r="K179" s="28">
        <f t="shared" si="89"/>
        <v>0</v>
      </c>
      <c r="L179" s="22">
        <f t="shared" si="74"/>
        <v>0</v>
      </c>
      <c r="M179" s="32">
        <f t="shared" si="72"/>
        <v>1</v>
      </c>
      <c r="N179" s="32">
        <f t="shared" si="79"/>
        <v>1</v>
      </c>
      <c r="O179" s="50"/>
      <c r="P179" s="50"/>
    </row>
    <row r="180" spans="1:16" s="51" customFormat="1" ht="17.25" customHeight="1" x14ac:dyDescent="0.25">
      <c r="A180" s="93" t="s">
        <v>176</v>
      </c>
      <c r="B180" s="66" t="s">
        <v>175</v>
      </c>
      <c r="C180" s="88">
        <v>152000000</v>
      </c>
      <c r="D180" s="44">
        <f>'[1]MASTER SPD '!G180</f>
        <v>152000000</v>
      </c>
      <c r="E180" s="44">
        <f>'[1]MASTER RO GU'!E180</f>
        <v>0</v>
      </c>
      <c r="F180" s="44">
        <f>'[1]MASTER RO GU'!F180</f>
        <v>152000000</v>
      </c>
      <c r="G180" s="44">
        <f>'[1]MASTER RO GU'!I180</f>
        <v>0</v>
      </c>
      <c r="H180" s="44">
        <f>'[1]MASTER RO GU'!J180</f>
        <v>0</v>
      </c>
      <c r="I180" s="44">
        <f>'[1]MASTER RO GU'!L180</f>
        <v>152000000</v>
      </c>
      <c r="J180" s="44">
        <f t="shared" si="77"/>
        <v>0</v>
      </c>
      <c r="K180" s="43">
        <f t="shared" si="89"/>
        <v>0</v>
      </c>
      <c r="L180" s="31">
        <f t="shared" si="74"/>
        <v>0</v>
      </c>
      <c r="M180" s="23">
        <f t="shared" si="72"/>
        <v>1</v>
      </c>
      <c r="N180" s="23">
        <f t="shared" si="79"/>
        <v>1</v>
      </c>
      <c r="O180" s="50"/>
      <c r="P180" s="50"/>
    </row>
    <row r="181" spans="1:16" ht="12.75" customHeight="1" x14ac:dyDescent="0.25">
      <c r="A181" s="102"/>
      <c r="B181" s="89"/>
      <c r="C181" s="90"/>
      <c r="D181" s="44">
        <f>'[1]MASTER SPD '!G181</f>
        <v>0</v>
      </c>
      <c r="E181" s="44">
        <f>'[1]MASTER RO GU'!E181</f>
        <v>0</v>
      </c>
      <c r="F181" s="44">
        <f>'[1]MASTER RO GU'!F181</f>
        <v>0</v>
      </c>
      <c r="G181" s="44">
        <f>'[1]MASTER RO GU'!I181</f>
        <v>0</v>
      </c>
      <c r="H181" s="44">
        <f>'[1]MASTER RO GU'!J181</f>
        <v>0</v>
      </c>
      <c r="I181" s="44">
        <f>'[1]MASTER RO GU'!L181</f>
        <v>0</v>
      </c>
      <c r="J181" s="44">
        <f t="shared" si="77"/>
        <v>0</v>
      </c>
      <c r="K181" s="52"/>
      <c r="L181" s="31">
        <f t="shared" si="74"/>
        <v>0</v>
      </c>
      <c r="M181" s="53"/>
      <c r="N181" s="23">
        <v>0</v>
      </c>
    </row>
    <row r="182" spans="1:16" s="39" customFormat="1" ht="20.25" customHeight="1" x14ac:dyDescent="0.25">
      <c r="A182" s="91" t="s">
        <v>177</v>
      </c>
      <c r="B182" s="359" t="s">
        <v>178</v>
      </c>
      <c r="C182" s="72">
        <f>C183</f>
        <v>274000000</v>
      </c>
      <c r="D182" s="71">
        <f>'[1]MASTER SPD '!G182</f>
        <v>279500000</v>
      </c>
      <c r="E182" s="71">
        <f>'[1]MASTER RO GU'!E182</f>
        <v>0</v>
      </c>
      <c r="F182" s="71">
        <f>'[1]MASTER RO GU'!F182</f>
        <v>0</v>
      </c>
      <c r="G182" s="71">
        <f>'[1]MASTER RO GU'!I182</f>
        <v>258000000</v>
      </c>
      <c r="H182" s="71">
        <f>'[1]MASTER RO GU'!J182</f>
        <v>0</v>
      </c>
      <c r="I182" s="71">
        <f>'[1]MASTER RO GU'!L182</f>
        <v>258000000</v>
      </c>
      <c r="J182" s="30">
        <f t="shared" si="77"/>
        <v>21500000</v>
      </c>
      <c r="K182" s="37">
        <f t="shared" ref="K182:K183" si="90">K183</f>
        <v>16000000</v>
      </c>
      <c r="L182" s="22">
        <f t="shared" si="74"/>
        <v>-5500000</v>
      </c>
      <c r="M182" s="32">
        <f t="shared" ref="M182:M196" si="91">I182/C182*100%</f>
        <v>0.94160583941605835</v>
      </c>
      <c r="N182" s="32">
        <f t="shared" si="79"/>
        <v>1.0200729927007299</v>
      </c>
      <c r="O182" s="38"/>
      <c r="P182" s="38"/>
    </row>
    <row r="183" spans="1:16" s="39" customFormat="1" ht="18" customHeight="1" x14ac:dyDescent="0.25">
      <c r="A183" s="40" t="s">
        <v>31</v>
      </c>
      <c r="B183" s="34" t="s">
        <v>32</v>
      </c>
      <c r="C183" s="37">
        <f>C184</f>
        <v>274000000</v>
      </c>
      <c r="D183" s="30">
        <f>'[1]MASTER SPD '!G183</f>
        <v>279500000</v>
      </c>
      <c r="E183" s="30">
        <f>'[1]MASTER RO GU'!E183</f>
        <v>0</v>
      </c>
      <c r="F183" s="30">
        <f>'[1]MASTER RO GU'!F183</f>
        <v>0</v>
      </c>
      <c r="G183" s="30">
        <f>'[1]MASTER RO GU'!I183</f>
        <v>258000000</v>
      </c>
      <c r="H183" s="30">
        <f>'[1]MASTER RO GU'!J183</f>
        <v>0</v>
      </c>
      <c r="I183" s="30">
        <f>'[1]MASTER RO GU'!L183</f>
        <v>258000000</v>
      </c>
      <c r="J183" s="30">
        <f t="shared" si="77"/>
        <v>21500000</v>
      </c>
      <c r="K183" s="37">
        <f t="shared" si="90"/>
        <v>16000000</v>
      </c>
      <c r="L183" s="22">
        <f t="shared" si="74"/>
        <v>-5500000</v>
      </c>
      <c r="M183" s="32">
        <f t="shared" si="91"/>
        <v>0.94160583941605835</v>
      </c>
      <c r="N183" s="32">
        <f t="shared" si="79"/>
        <v>1.0200729927007299</v>
      </c>
      <c r="O183" s="38"/>
      <c r="P183" s="38"/>
    </row>
    <row r="184" spans="1:16" s="39" customFormat="1" ht="18" customHeight="1" x14ac:dyDescent="0.25">
      <c r="A184" s="40" t="s">
        <v>34</v>
      </c>
      <c r="B184" s="34" t="s">
        <v>35</v>
      </c>
      <c r="C184" s="37">
        <f>SUM(C185,C189,C194)</f>
        <v>274000000</v>
      </c>
      <c r="D184" s="30">
        <f>'[1]MASTER SPD '!G184</f>
        <v>279500000</v>
      </c>
      <c r="E184" s="30">
        <f>'[1]MASTER RO GU'!E184</f>
        <v>0</v>
      </c>
      <c r="F184" s="30">
        <f>'[1]MASTER RO GU'!F184</f>
        <v>0</v>
      </c>
      <c r="G184" s="30">
        <f>'[1]MASTER RO GU'!I184</f>
        <v>258000000</v>
      </c>
      <c r="H184" s="30">
        <f>'[1]MASTER RO GU'!J184</f>
        <v>0</v>
      </c>
      <c r="I184" s="30">
        <f>'[1]MASTER RO GU'!L184</f>
        <v>258000000</v>
      </c>
      <c r="J184" s="30">
        <f t="shared" si="77"/>
        <v>21500000</v>
      </c>
      <c r="K184" s="37">
        <f t="shared" ref="K184" si="92">SUM(K185,K189,K194)</f>
        <v>16000000</v>
      </c>
      <c r="L184" s="22">
        <f t="shared" si="74"/>
        <v>-5500000</v>
      </c>
      <c r="M184" s="32">
        <f t="shared" si="91"/>
        <v>0.94160583941605835</v>
      </c>
      <c r="N184" s="32">
        <f t="shared" si="79"/>
        <v>1.0200729927007299</v>
      </c>
      <c r="O184" s="38"/>
      <c r="P184" s="38"/>
    </row>
    <row r="185" spans="1:16" s="39" customFormat="1" ht="18" customHeight="1" x14ac:dyDescent="0.25">
      <c r="A185" s="40" t="s">
        <v>36</v>
      </c>
      <c r="B185" s="34" t="s">
        <v>37</v>
      </c>
      <c r="C185" s="37">
        <f>C186</f>
        <v>49321000</v>
      </c>
      <c r="D185" s="30">
        <f>'[1]MASTER SPD '!G185</f>
        <v>49321000</v>
      </c>
      <c r="E185" s="30">
        <f>'[1]MASTER RO GU'!E185</f>
        <v>0</v>
      </c>
      <c r="F185" s="30">
        <f>'[1]MASTER RO GU'!F185</f>
        <v>0</v>
      </c>
      <c r="G185" s="30">
        <f>'[1]MASTER RO GU'!I185</f>
        <v>49321000</v>
      </c>
      <c r="H185" s="30">
        <f>'[1]MASTER RO GU'!J185</f>
        <v>0</v>
      </c>
      <c r="I185" s="30">
        <f>'[1]MASTER RO GU'!L185</f>
        <v>49321000</v>
      </c>
      <c r="J185" s="30">
        <f t="shared" si="77"/>
        <v>0</v>
      </c>
      <c r="K185" s="37">
        <f t="shared" ref="K185" si="93">K186</f>
        <v>0</v>
      </c>
      <c r="L185" s="22">
        <f t="shared" si="74"/>
        <v>0</v>
      </c>
      <c r="M185" s="32">
        <f t="shared" si="91"/>
        <v>1</v>
      </c>
      <c r="N185" s="32">
        <f t="shared" si="79"/>
        <v>1</v>
      </c>
      <c r="O185" s="38"/>
      <c r="P185" s="38"/>
    </row>
    <row r="186" spans="1:16" s="39" customFormat="1" ht="18" customHeight="1" x14ac:dyDescent="0.25">
      <c r="A186" s="40" t="s">
        <v>38</v>
      </c>
      <c r="B186" s="34" t="s">
        <v>39</v>
      </c>
      <c r="C186" s="37">
        <f>SUM(C187:C188)</f>
        <v>49321000</v>
      </c>
      <c r="D186" s="30">
        <f>'[1]MASTER SPD '!G186</f>
        <v>49321000</v>
      </c>
      <c r="E186" s="30">
        <f>'[1]MASTER RO GU'!E186</f>
        <v>0</v>
      </c>
      <c r="F186" s="30">
        <f>'[1]MASTER RO GU'!F186</f>
        <v>0</v>
      </c>
      <c r="G186" s="30">
        <f>'[1]MASTER RO GU'!I186</f>
        <v>49321000</v>
      </c>
      <c r="H186" s="30">
        <f>'[1]MASTER RO GU'!J186</f>
        <v>0</v>
      </c>
      <c r="I186" s="30">
        <f>'[1]MASTER RO GU'!L186</f>
        <v>49321000</v>
      </c>
      <c r="J186" s="30">
        <f t="shared" si="77"/>
        <v>0</v>
      </c>
      <c r="K186" s="37">
        <f t="shared" ref="K186" si="94">SUM(K187:K188)</f>
        <v>0</v>
      </c>
      <c r="L186" s="22">
        <f t="shared" si="74"/>
        <v>0</v>
      </c>
      <c r="M186" s="32">
        <f t="shared" si="91"/>
        <v>1</v>
      </c>
      <c r="N186" s="32">
        <f t="shared" si="79"/>
        <v>1</v>
      </c>
      <c r="O186" s="38"/>
      <c r="P186" s="38"/>
    </row>
    <row r="187" spans="1:16" s="46" customFormat="1" ht="17.25" customHeight="1" x14ac:dyDescent="0.25">
      <c r="A187" s="41" t="s">
        <v>40</v>
      </c>
      <c r="B187" s="42" t="s">
        <v>41</v>
      </c>
      <c r="C187" s="43">
        <v>2890600</v>
      </c>
      <c r="D187" s="44">
        <f>'[1]MASTER SPD '!G187</f>
        <v>2890600</v>
      </c>
      <c r="E187" s="44">
        <f>'[1]MASTER RO GU'!E187</f>
        <v>0</v>
      </c>
      <c r="F187" s="44">
        <f>'[1]MASTER RO GU'!F187</f>
        <v>0</v>
      </c>
      <c r="G187" s="44">
        <f>'[1]MASTER RO GU'!I187</f>
        <v>2890600</v>
      </c>
      <c r="H187" s="44">
        <f>'[1]MASTER RO GU'!J187</f>
        <v>0</v>
      </c>
      <c r="I187" s="44">
        <f>'[1]MASTER RO GU'!L187</f>
        <v>2890600</v>
      </c>
      <c r="J187" s="44">
        <f t="shared" si="77"/>
        <v>0</v>
      </c>
      <c r="K187" s="43">
        <f>C187-I187</f>
        <v>0</v>
      </c>
      <c r="L187" s="31">
        <f t="shared" si="74"/>
        <v>0</v>
      </c>
      <c r="M187" s="23">
        <f t="shared" si="91"/>
        <v>1</v>
      </c>
      <c r="N187" s="23">
        <f t="shared" si="79"/>
        <v>1</v>
      </c>
      <c r="O187" s="45"/>
      <c r="P187" s="45"/>
    </row>
    <row r="188" spans="1:16" s="51" customFormat="1" ht="17.45" customHeight="1" x14ac:dyDescent="0.25">
      <c r="A188" s="47" t="s">
        <v>52</v>
      </c>
      <c r="B188" s="55" t="s">
        <v>53</v>
      </c>
      <c r="C188" s="49">
        <v>46430400</v>
      </c>
      <c r="D188" s="44">
        <f>'[1]MASTER SPD '!G188</f>
        <v>46430400</v>
      </c>
      <c r="E188" s="44">
        <f>'[1]MASTER RO GU'!E188</f>
        <v>0</v>
      </c>
      <c r="F188" s="44">
        <f>'[1]MASTER RO GU'!F188</f>
        <v>0</v>
      </c>
      <c r="G188" s="44">
        <f>'[1]MASTER RO GU'!I188</f>
        <v>46430400</v>
      </c>
      <c r="H188" s="44">
        <f>'[1]MASTER RO GU'!J188</f>
        <v>0</v>
      </c>
      <c r="I188" s="44">
        <f>'[1]MASTER RO GU'!L188</f>
        <v>46430400</v>
      </c>
      <c r="J188" s="44">
        <f t="shared" si="77"/>
        <v>0</v>
      </c>
      <c r="K188" s="43">
        <f>C188-I188</f>
        <v>0</v>
      </c>
      <c r="L188" s="31">
        <f t="shared" si="74"/>
        <v>0</v>
      </c>
      <c r="M188" s="23">
        <f t="shared" si="91"/>
        <v>1</v>
      </c>
      <c r="N188" s="23">
        <f t="shared" si="79"/>
        <v>1</v>
      </c>
      <c r="O188" s="50"/>
      <c r="P188" s="50"/>
    </row>
    <row r="189" spans="1:16" s="39" customFormat="1" ht="17.25" customHeight="1" x14ac:dyDescent="0.25">
      <c r="A189" s="40" t="s">
        <v>44</v>
      </c>
      <c r="B189" s="34" t="s">
        <v>45</v>
      </c>
      <c r="C189" s="37">
        <f>C190</f>
        <v>159000000</v>
      </c>
      <c r="D189" s="30">
        <f>'[1]MASTER SPD '!G189</f>
        <v>164500000</v>
      </c>
      <c r="E189" s="30">
        <f>'[1]MASTER RO GU'!E189</f>
        <v>0</v>
      </c>
      <c r="F189" s="30">
        <f>'[1]MASTER RO GU'!F189</f>
        <v>0</v>
      </c>
      <c r="G189" s="30">
        <f>'[1]MASTER RO GU'!I189</f>
        <v>143000000</v>
      </c>
      <c r="H189" s="30">
        <f>'[1]MASTER RO GU'!J189</f>
        <v>0</v>
      </c>
      <c r="I189" s="30">
        <f>'[1]MASTER RO GU'!L189</f>
        <v>143000000</v>
      </c>
      <c r="J189" s="30">
        <f t="shared" si="77"/>
        <v>21500000</v>
      </c>
      <c r="K189" s="37">
        <f t="shared" ref="K189" si="95">K190</f>
        <v>16000000</v>
      </c>
      <c r="L189" s="22">
        <f t="shared" si="74"/>
        <v>-5500000</v>
      </c>
      <c r="M189" s="32">
        <f t="shared" si="91"/>
        <v>0.89937106918238996</v>
      </c>
      <c r="N189" s="32">
        <f t="shared" si="79"/>
        <v>1.0345911949685536</v>
      </c>
      <c r="O189" s="38"/>
      <c r="P189" s="38"/>
    </row>
    <row r="190" spans="1:16" s="39" customFormat="1" ht="17.25" customHeight="1" x14ac:dyDescent="0.25">
      <c r="A190" s="40" t="s">
        <v>46</v>
      </c>
      <c r="B190" s="34" t="s">
        <v>47</v>
      </c>
      <c r="C190" s="37">
        <f>SUM(C191:C193)</f>
        <v>159000000</v>
      </c>
      <c r="D190" s="30">
        <f>'[1]MASTER SPD '!G190</f>
        <v>164500000</v>
      </c>
      <c r="E190" s="30">
        <f>'[1]MASTER RO GU'!E190</f>
        <v>0</v>
      </c>
      <c r="F190" s="30">
        <f>'[1]MASTER RO GU'!F190</f>
        <v>0</v>
      </c>
      <c r="G190" s="30">
        <f>'[1]MASTER RO GU'!I190</f>
        <v>143000000</v>
      </c>
      <c r="H190" s="30">
        <f>'[1]MASTER RO GU'!J190</f>
        <v>0</v>
      </c>
      <c r="I190" s="30">
        <f>'[1]MASTER RO GU'!L190</f>
        <v>143000000</v>
      </c>
      <c r="J190" s="30">
        <f t="shared" si="77"/>
        <v>21500000</v>
      </c>
      <c r="K190" s="37">
        <f t="shared" ref="K190" si="96">SUM(K191:K193)</f>
        <v>16000000</v>
      </c>
      <c r="L190" s="22">
        <f t="shared" si="74"/>
        <v>-5500000</v>
      </c>
      <c r="M190" s="32">
        <f t="shared" si="91"/>
        <v>0.89937106918238996</v>
      </c>
      <c r="N190" s="32">
        <f t="shared" si="79"/>
        <v>1.0345911949685536</v>
      </c>
      <c r="O190" s="38"/>
      <c r="P190" s="38"/>
    </row>
    <row r="191" spans="1:16" s="51" customFormat="1" ht="18" customHeight="1" x14ac:dyDescent="0.25">
      <c r="A191" s="47" t="s">
        <v>179</v>
      </c>
      <c r="B191" s="48" t="s">
        <v>136</v>
      </c>
      <c r="C191" s="49">
        <v>108000000</v>
      </c>
      <c r="D191" s="44">
        <f>'[1]MASTER SPD '!G191</f>
        <v>108000000</v>
      </c>
      <c r="E191" s="44">
        <f>'[1]MASTER RO GU'!E191</f>
        <v>0</v>
      </c>
      <c r="F191" s="44">
        <f>'[1]MASTER RO GU'!F191</f>
        <v>0</v>
      </c>
      <c r="G191" s="44">
        <f>'[1]MASTER RO GU'!I191</f>
        <v>108000000</v>
      </c>
      <c r="H191" s="44">
        <f>'[1]MASTER RO GU'!J191</f>
        <v>0</v>
      </c>
      <c r="I191" s="44">
        <f>'[1]MASTER RO GU'!L191</f>
        <v>108000000</v>
      </c>
      <c r="J191" s="44">
        <f t="shared" si="77"/>
        <v>0</v>
      </c>
      <c r="K191" s="43">
        <f>C191-I191</f>
        <v>0</v>
      </c>
      <c r="L191" s="31">
        <f t="shared" si="74"/>
        <v>0</v>
      </c>
      <c r="M191" s="23">
        <f t="shared" si="91"/>
        <v>1</v>
      </c>
      <c r="N191" s="23">
        <f t="shared" si="79"/>
        <v>1</v>
      </c>
      <c r="O191" s="50"/>
      <c r="P191" s="50"/>
    </row>
    <row r="192" spans="1:16" s="46" customFormat="1" ht="13.5" customHeight="1" x14ac:dyDescent="0.25">
      <c r="A192" s="41" t="s">
        <v>97</v>
      </c>
      <c r="B192" s="42" t="s">
        <v>180</v>
      </c>
      <c r="C192" s="43">
        <v>10500000</v>
      </c>
      <c r="D192" s="44">
        <f>'[1]MASTER SPD '!G192</f>
        <v>7000000</v>
      </c>
      <c r="E192" s="44">
        <f>'[1]MASTER RO GU'!E192</f>
        <v>0</v>
      </c>
      <c r="F192" s="44">
        <f>'[1]MASTER RO GU'!F192</f>
        <v>0</v>
      </c>
      <c r="G192" s="44">
        <f>'[1]MASTER RO GU'!I192</f>
        <v>7000000</v>
      </c>
      <c r="H192" s="44">
        <f>'[1]MASTER RO GU'!J192</f>
        <v>0</v>
      </c>
      <c r="I192" s="44">
        <f>'[1]MASTER RO GU'!L192</f>
        <v>7000000</v>
      </c>
      <c r="J192" s="44">
        <f>D192-I192</f>
        <v>0</v>
      </c>
      <c r="K192" s="43">
        <f>C192-I192</f>
        <v>3500000</v>
      </c>
      <c r="L192" s="31">
        <f t="shared" si="74"/>
        <v>3500000</v>
      </c>
      <c r="M192" s="23">
        <f t="shared" si="91"/>
        <v>0.66666666666666663</v>
      </c>
      <c r="N192" s="23">
        <f t="shared" si="79"/>
        <v>0.66666666666666663</v>
      </c>
      <c r="O192" s="45"/>
      <c r="P192" s="45"/>
    </row>
    <row r="193" spans="1:16" s="51" customFormat="1" ht="17.45" customHeight="1" x14ac:dyDescent="0.25">
      <c r="A193" s="47" t="s">
        <v>181</v>
      </c>
      <c r="B193" s="48" t="s">
        <v>182</v>
      </c>
      <c r="C193" s="49">
        <v>40500000</v>
      </c>
      <c r="D193" s="44">
        <f>'[1]MASTER SPD '!G193</f>
        <v>49500000</v>
      </c>
      <c r="E193" s="44">
        <f>'[1]MASTER RO GU'!E193</f>
        <v>0</v>
      </c>
      <c r="F193" s="44">
        <f>'[1]MASTER RO GU'!F193</f>
        <v>0</v>
      </c>
      <c r="G193" s="44">
        <f>'[1]MASTER RO GU'!I193</f>
        <v>28000000</v>
      </c>
      <c r="H193" s="44">
        <f>'[1]MASTER RO GU'!J193</f>
        <v>0</v>
      </c>
      <c r="I193" s="44">
        <f>'[1]MASTER RO GU'!L193</f>
        <v>28000000</v>
      </c>
      <c r="J193" s="44">
        <f t="shared" si="77"/>
        <v>21500000</v>
      </c>
      <c r="K193" s="113">
        <f>C193-I193</f>
        <v>12500000</v>
      </c>
      <c r="L193" s="60">
        <f t="shared" si="74"/>
        <v>-9000000</v>
      </c>
      <c r="M193" s="23">
        <f t="shared" si="91"/>
        <v>0.69135802469135799</v>
      </c>
      <c r="N193" s="23">
        <f t="shared" si="79"/>
        <v>1.2222222222222223</v>
      </c>
      <c r="O193" s="100">
        <f>J193+L193</f>
        <v>12500000</v>
      </c>
      <c r="P193" s="100" t="s">
        <v>183</v>
      </c>
    </row>
    <row r="194" spans="1:16" s="39" customFormat="1" ht="18" customHeight="1" x14ac:dyDescent="0.25">
      <c r="A194" s="91" t="s">
        <v>66</v>
      </c>
      <c r="B194" s="65" t="s">
        <v>67</v>
      </c>
      <c r="C194" s="92">
        <f>C195</f>
        <v>65679000</v>
      </c>
      <c r="D194" s="30">
        <f>'[1]MASTER SPD '!G194</f>
        <v>65679000</v>
      </c>
      <c r="E194" s="30">
        <f>'[1]MASTER RO GU'!E194</f>
        <v>0</v>
      </c>
      <c r="F194" s="30">
        <f>'[1]MASTER RO GU'!F194</f>
        <v>0</v>
      </c>
      <c r="G194" s="30">
        <f>'[1]MASTER RO GU'!I194</f>
        <v>65679000</v>
      </c>
      <c r="H194" s="30">
        <f>'[1]MASTER RO GU'!J194</f>
        <v>0</v>
      </c>
      <c r="I194" s="30">
        <f>'[1]MASTER RO GU'!L194</f>
        <v>65679000</v>
      </c>
      <c r="J194" s="30">
        <f t="shared" si="77"/>
        <v>0</v>
      </c>
      <c r="K194" s="92">
        <f t="shared" ref="K194:K195" si="97">K195</f>
        <v>0</v>
      </c>
      <c r="L194" s="22">
        <f t="shared" si="74"/>
        <v>0</v>
      </c>
      <c r="M194" s="32">
        <f t="shared" si="91"/>
        <v>1</v>
      </c>
      <c r="N194" s="32">
        <f t="shared" si="79"/>
        <v>1</v>
      </c>
      <c r="O194" s="38">
        <f>J193-O193</f>
        <v>9000000</v>
      </c>
      <c r="P194" s="38"/>
    </row>
    <row r="195" spans="1:16" s="39" customFormat="1" ht="18" customHeight="1" x14ac:dyDescent="0.25">
      <c r="A195" s="91" t="s">
        <v>68</v>
      </c>
      <c r="B195" s="65" t="s">
        <v>69</v>
      </c>
      <c r="C195" s="92">
        <f>C196</f>
        <v>65679000</v>
      </c>
      <c r="D195" s="30">
        <f>'[1]MASTER SPD '!G195</f>
        <v>65679000</v>
      </c>
      <c r="E195" s="30">
        <f>'[1]MASTER RO GU'!E195</f>
        <v>0</v>
      </c>
      <c r="F195" s="30">
        <f>'[1]MASTER RO GU'!F195</f>
        <v>0</v>
      </c>
      <c r="G195" s="30">
        <f>'[1]MASTER RO GU'!I195</f>
        <v>65679000</v>
      </c>
      <c r="H195" s="30">
        <f>'[1]MASTER RO GU'!J195</f>
        <v>0</v>
      </c>
      <c r="I195" s="30">
        <f>'[1]MASTER RO GU'!L195</f>
        <v>65679000</v>
      </c>
      <c r="J195" s="30">
        <f t="shared" si="77"/>
        <v>0</v>
      </c>
      <c r="K195" s="92">
        <f t="shared" si="97"/>
        <v>0</v>
      </c>
      <c r="L195" s="22">
        <f t="shared" si="74"/>
        <v>0</v>
      </c>
      <c r="M195" s="32">
        <f t="shared" si="91"/>
        <v>1</v>
      </c>
      <c r="N195" s="32">
        <f t="shared" si="79"/>
        <v>1</v>
      </c>
      <c r="O195" s="38"/>
      <c r="P195" s="38"/>
    </row>
    <row r="196" spans="1:16" s="51" customFormat="1" ht="18" customHeight="1" x14ac:dyDescent="0.25">
      <c r="A196" s="93" t="s">
        <v>70</v>
      </c>
      <c r="B196" s="66" t="s">
        <v>71</v>
      </c>
      <c r="C196" s="88">
        <v>65679000</v>
      </c>
      <c r="D196" s="44">
        <f>'[1]MASTER SPD '!G196</f>
        <v>65679000</v>
      </c>
      <c r="E196" s="44">
        <f>'[1]MASTER RO GU'!E196</f>
        <v>0</v>
      </c>
      <c r="F196" s="44">
        <f>'[1]MASTER RO GU'!F196</f>
        <v>0</v>
      </c>
      <c r="G196" s="44">
        <f>'[1]MASTER RO GU'!I196</f>
        <v>65679000</v>
      </c>
      <c r="H196" s="44">
        <f>'[1]MASTER RO GU'!J196</f>
        <v>0</v>
      </c>
      <c r="I196" s="44">
        <f>'[1]MASTER RO GU'!L196</f>
        <v>65679000</v>
      </c>
      <c r="J196" s="44">
        <f t="shared" si="77"/>
        <v>0</v>
      </c>
      <c r="K196" s="43">
        <f>C196-I196</f>
        <v>0</v>
      </c>
      <c r="L196" s="31">
        <f t="shared" si="74"/>
        <v>0</v>
      </c>
      <c r="M196" s="23">
        <f t="shared" si="91"/>
        <v>1</v>
      </c>
      <c r="N196" s="23">
        <f t="shared" si="79"/>
        <v>1</v>
      </c>
      <c r="O196" s="50"/>
      <c r="P196" s="50"/>
    </row>
    <row r="197" spans="1:16" ht="15.75" customHeight="1" x14ac:dyDescent="0.25">
      <c r="A197" s="102"/>
      <c r="B197" s="89"/>
      <c r="C197" s="43"/>
      <c r="D197" s="44">
        <f>'[1]MASTER SPD '!G197</f>
        <v>0</v>
      </c>
      <c r="E197" s="44">
        <f>'[1]MASTER RO GU'!E197</f>
        <v>0</v>
      </c>
      <c r="F197" s="44">
        <f>'[1]MASTER RO GU'!F197</f>
        <v>0</v>
      </c>
      <c r="G197" s="44">
        <f>'[1]MASTER RO GU'!I197</f>
        <v>0</v>
      </c>
      <c r="H197" s="44">
        <f>'[1]MASTER RO GU'!J197</f>
        <v>0</v>
      </c>
      <c r="I197" s="44">
        <f>'[1]MASTER RO GU'!L197</f>
        <v>0</v>
      </c>
      <c r="J197" s="44">
        <f t="shared" si="77"/>
        <v>0</v>
      </c>
      <c r="K197" s="52"/>
      <c r="L197" s="31">
        <f t="shared" si="74"/>
        <v>0</v>
      </c>
      <c r="M197" s="53"/>
      <c r="N197" s="23">
        <v>0</v>
      </c>
    </row>
    <row r="198" spans="1:16" s="39" customFormat="1" ht="20.25" customHeight="1" x14ac:dyDescent="0.25">
      <c r="A198" s="91" t="s">
        <v>184</v>
      </c>
      <c r="B198" s="82" t="s">
        <v>185</v>
      </c>
      <c r="C198" s="72">
        <f>SUM(C199,C208)</f>
        <v>50000000</v>
      </c>
      <c r="D198" s="71">
        <f>'[1]MASTER SPD '!G198</f>
        <v>50650000</v>
      </c>
      <c r="E198" s="71">
        <f>'[1]MASTER RO GU'!E198</f>
        <v>0</v>
      </c>
      <c r="F198" s="71">
        <f>'[1]MASTER RO GU'!F198</f>
        <v>0</v>
      </c>
      <c r="G198" s="71">
        <f>'[1]MASTER RO GU'!I198</f>
        <v>50614000</v>
      </c>
      <c r="H198" s="71">
        <f>'[1]MASTER RO GU'!J198</f>
        <v>0</v>
      </c>
      <c r="I198" s="71">
        <f>'[1]MASTER RO GU'!L198</f>
        <v>50614000</v>
      </c>
      <c r="J198" s="30">
        <f t="shared" si="77"/>
        <v>36000</v>
      </c>
      <c r="K198" s="37">
        <f t="shared" ref="K198" si="98">SUM(K199,K208)</f>
        <v>-614000</v>
      </c>
      <c r="L198" s="22">
        <f t="shared" si="74"/>
        <v>-650000</v>
      </c>
      <c r="M198" s="32">
        <f t="shared" ref="M198:M212" si="99">I198/C198*100%</f>
        <v>1.0122800000000001</v>
      </c>
      <c r="N198" s="32">
        <f t="shared" si="79"/>
        <v>1.0129999999999999</v>
      </c>
      <c r="O198" s="38"/>
      <c r="P198" s="38"/>
    </row>
    <row r="199" spans="1:16" s="39" customFormat="1" ht="17.25" customHeight="1" x14ac:dyDescent="0.25">
      <c r="A199" s="40" t="s">
        <v>31</v>
      </c>
      <c r="B199" s="34" t="s">
        <v>32</v>
      </c>
      <c r="C199" s="37">
        <f>C200</f>
        <v>14000000</v>
      </c>
      <c r="D199" s="30">
        <f>'[1]MASTER SPD '!G199</f>
        <v>14650000</v>
      </c>
      <c r="E199" s="30">
        <f>'[1]MASTER RO GU'!E199</f>
        <v>0</v>
      </c>
      <c r="F199" s="30">
        <f>'[1]MASTER RO GU'!F199</f>
        <v>0</v>
      </c>
      <c r="G199" s="30">
        <f>'[1]MASTER RO GU'!I199</f>
        <v>14650000</v>
      </c>
      <c r="H199" s="30">
        <f>'[1]MASTER RO GU'!J199</f>
        <v>0</v>
      </c>
      <c r="I199" s="30">
        <f>'[1]MASTER RO GU'!L199</f>
        <v>14650000</v>
      </c>
      <c r="J199" s="30">
        <f t="shared" si="77"/>
        <v>0</v>
      </c>
      <c r="K199" s="37">
        <f t="shared" ref="K199" si="100">K200</f>
        <v>-650000</v>
      </c>
      <c r="L199" s="22">
        <f t="shared" si="74"/>
        <v>-650000</v>
      </c>
      <c r="M199" s="32">
        <f t="shared" si="99"/>
        <v>1.0464285714285715</v>
      </c>
      <c r="N199" s="32">
        <f t="shared" si="79"/>
        <v>1.0464285714285715</v>
      </c>
      <c r="O199" s="38"/>
      <c r="P199" s="38"/>
    </row>
    <row r="200" spans="1:16" s="39" customFormat="1" ht="17.25" customHeight="1" x14ac:dyDescent="0.25">
      <c r="A200" s="40" t="s">
        <v>34</v>
      </c>
      <c r="B200" s="34" t="s">
        <v>35</v>
      </c>
      <c r="C200" s="37">
        <f>SUM(C201,C205)</f>
        <v>14000000</v>
      </c>
      <c r="D200" s="30">
        <f>'[1]MASTER SPD '!G200</f>
        <v>14650000</v>
      </c>
      <c r="E200" s="30">
        <f>'[1]MASTER RO GU'!E200</f>
        <v>0</v>
      </c>
      <c r="F200" s="30">
        <f>'[1]MASTER RO GU'!F200</f>
        <v>0</v>
      </c>
      <c r="G200" s="30">
        <f>'[1]MASTER RO GU'!I200</f>
        <v>14650000</v>
      </c>
      <c r="H200" s="30">
        <f>'[1]MASTER RO GU'!J200</f>
        <v>0</v>
      </c>
      <c r="I200" s="30">
        <f>'[1]MASTER RO GU'!L200</f>
        <v>14650000</v>
      </c>
      <c r="J200" s="30">
        <f t="shared" si="77"/>
        <v>0</v>
      </c>
      <c r="K200" s="37">
        <f t="shared" ref="K200" si="101">SUM(K201,K205)</f>
        <v>-650000</v>
      </c>
      <c r="L200" s="22">
        <f t="shared" si="74"/>
        <v>-650000</v>
      </c>
      <c r="M200" s="32">
        <f t="shared" si="99"/>
        <v>1.0464285714285715</v>
      </c>
      <c r="N200" s="32">
        <f t="shared" si="79"/>
        <v>1.0464285714285715</v>
      </c>
      <c r="O200" s="38"/>
      <c r="P200" s="38"/>
    </row>
    <row r="201" spans="1:16" s="39" customFormat="1" ht="17.25" customHeight="1" x14ac:dyDescent="0.25">
      <c r="A201" s="40" t="s">
        <v>36</v>
      </c>
      <c r="B201" s="34" t="s">
        <v>37</v>
      </c>
      <c r="C201" s="37">
        <f>C202</f>
        <v>5110000</v>
      </c>
      <c r="D201" s="30">
        <f>'[1]MASTER SPD '!G201</f>
        <v>5760000</v>
      </c>
      <c r="E201" s="30">
        <f>'[1]MASTER RO GU'!E201</f>
        <v>0</v>
      </c>
      <c r="F201" s="30">
        <f>'[1]MASTER RO GU'!F201</f>
        <v>0</v>
      </c>
      <c r="G201" s="30">
        <f>'[1]MASTER RO GU'!I201</f>
        <v>5760000</v>
      </c>
      <c r="H201" s="30">
        <f>'[1]MASTER RO GU'!J201</f>
        <v>0</v>
      </c>
      <c r="I201" s="30">
        <f>'[1]MASTER RO GU'!L201</f>
        <v>5760000</v>
      </c>
      <c r="J201" s="30">
        <f t="shared" si="77"/>
        <v>0</v>
      </c>
      <c r="K201" s="37">
        <f t="shared" ref="K201" si="102">K202</f>
        <v>-650000</v>
      </c>
      <c r="L201" s="78">
        <f t="shared" si="74"/>
        <v>-650000</v>
      </c>
      <c r="M201" s="79">
        <f t="shared" si="99"/>
        <v>1.1272015655577299</v>
      </c>
      <c r="N201" s="79">
        <f t="shared" si="79"/>
        <v>1.1272015655577299</v>
      </c>
      <c r="O201" s="38"/>
      <c r="P201" s="38"/>
    </row>
    <row r="202" spans="1:16" s="39" customFormat="1" ht="17.25" customHeight="1" x14ac:dyDescent="0.25">
      <c r="A202" s="40" t="s">
        <v>38</v>
      </c>
      <c r="B202" s="34" t="s">
        <v>39</v>
      </c>
      <c r="C202" s="37">
        <f>SUM(C203:C204)</f>
        <v>5110000</v>
      </c>
      <c r="D202" s="30">
        <f>'[1]MASTER SPD '!G202</f>
        <v>5760000</v>
      </c>
      <c r="E202" s="30">
        <f>'[1]MASTER RO GU'!E202</f>
        <v>0</v>
      </c>
      <c r="F202" s="30">
        <f>'[1]MASTER RO GU'!F202</f>
        <v>0</v>
      </c>
      <c r="G202" s="30">
        <f>'[1]MASTER RO GU'!I202</f>
        <v>5760000</v>
      </c>
      <c r="H202" s="30">
        <f>'[1]MASTER RO GU'!J202</f>
        <v>0</v>
      </c>
      <c r="I202" s="30">
        <f>'[1]MASTER RO GU'!L202</f>
        <v>5760000</v>
      </c>
      <c r="J202" s="30">
        <f t="shared" si="77"/>
        <v>0</v>
      </c>
      <c r="K202" s="37">
        <f t="shared" ref="K202" si="103">SUM(K203:K204)</f>
        <v>-650000</v>
      </c>
      <c r="L202" s="22">
        <f t="shared" si="74"/>
        <v>-650000</v>
      </c>
      <c r="M202" s="32">
        <f t="shared" si="99"/>
        <v>1.1272015655577299</v>
      </c>
      <c r="N202" s="32">
        <f t="shared" si="79"/>
        <v>1.1272015655577299</v>
      </c>
      <c r="O202" s="38"/>
      <c r="P202" s="38"/>
    </row>
    <row r="203" spans="1:16" s="46" customFormat="1" ht="18" customHeight="1" x14ac:dyDescent="0.25">
      <c r="A203" s="41" t="s">
        <v>40</v>
      </c>
      <c r="B203" s="42" t="s">
        <v>41</v>
      </c>
      <c r="C203" s="43">
        <v>4041600</v>
      </c>
      <c r="D203" s="44">
        <f>'[1]MASTER SPD '!G203</f>
        <v>4041600</v>
      </c>
      <c r="E203" s="44">
        <f>'[1]MASTER RO GU'!E203</f>
        <v>0</v>
      </c>
      <c r="F203" s="44">
        <f>'[1]MASTER RO GU'!F203</f>
        <v>0</v>
      </c>
      <c r="G203" s="44">
        <f>'[1]MASTER RO GU'!I203</f>
        <v>4041600</v>
      </c>
      <c r="H203" s="44">
        <f>'[1]MASTER RO GU'!J203</f>
        <v>0</v>
      </c>
      <c r="I203" s="44">
        <f>'[1]MASTER RO GU'!L203</f>
        <v>4041600</v>
      </c>
      <c r="J203" s="44">
        <f t="shared" si="77"/>
        <v>0</v>
      </c>
      <c r="K203" s="43">
        <f>C203-I203</f>
        <v>0</v>
      </c>
      <c r="L203" s="31">
        <f t="shared" si="74"/>
        <v>0</v>
      </c>
      <c r="M203" s="23">
        <f t="shared" si="99"/>
        <v>1</v>
      </c>
      <c r="N203" s="23">
        <f t="shared" si="79"/>
        <v>1</v>
      </c>
      <c r="O203" s="45"/>
      <c r="P203" s="45"/>
    </row>
    <row r="204" spans="1:16" s="51" customFormat="1" ht="17.45" customHeight="1" x14ac:dyDescent="0.25">
      <c r="A204" s="47" t="s">
        <v>52</v>
      </c>
      <c r="B204" s="55" t="s">
        <v>53</v>
      </c>
      <c r="C204" s="49">
        <v>1068400</v>
      </c>
      <c r="D204" s="44">
        <f>'[1]MASTER SPD '!G204</f>
        <v>1718400</v>
      </c>
      <c r="E204" s="44">
        <f>'[1]MASTER RO GU'!E204</f>
        <v>0</v>
      </c>
      <c r="F204" s="44">
        <f>'[1]MASTER RO GU'!F204</f>
        <v>0</v>
      </c>
      <c r="G204" s="44">
        <f>'[1]MASTER RO GU'!I204</f>
        <v>1718400</v>
      </c>
      <c r="H204" s="44">
        <f>'[1]MASTER RO GU'!J204</f>
        <v>0</v>
      </c>
      <c r="I204" s="44">
        <f>'[1]MASTER RO GU'!L204</f>
        <v>1718400</v>
      </c>
      <c r="J204" s="44">
        <f t="shared" si="77"/>
        <v>0</v>
      </c>
      <c r="K204" s="119">
        <f>C204-I204</f>
        <v>-650000</v>
      </c>
      <c r="L204" s="60">
        <f t="shared" si="74"/>
        <v>-650000</v>
      </c>
      <c r="M204" s="23">
        <f t="shared" si="99"/>
        <v>1.608386372145264</v>
      </c>
      <c r="N204" s="23">
        <f t="shared" si="79"/>
        <v>1.608386372145264</v>
      </c>
      <c r="O204" s="120" t="s">
        <v>186</v>
      </c>
      <c r="P204" s="50"/>
    </row>
    <row r="205" spans="1:16" s="39" customFormat="1" ht="18" customHeight="1" x14ac:dyDescent="0.25">
      <c r="A205" s="91" t="s">
        <v>66</v>
      </c>
      <c r="B205" s="65" t="s">
        <v>67</v>
      </c>
      <c r="C205" s="92">
        <f>C206</f>
        <v>8890000</v>
      </c>
      <c r="D205" s="30">
        <f>'[1]MASTER SPD '!G205</f>
        <v>8890000</v>
      </c>
      <c r="E205" s="30">
        <f>'[1]MASTER RO GU'!E205</f>
        <v>0</v>
      </c>
      <c r="F205" s="30">
        <f>'[1]MASTER RO GU'!F205</f>
        <v>0</v>
      </c>
      <c r="G205" s="30">
        <f>'[1]MASTER RO GU'!I205</f>
        <v>8890000</v>
      </c>
      <c r="H205" s="30">
        <f>'[1]MASTER RO GU'!J205</f>
        <v>0</v>
      </c>
      <c r="I205" s="30">
        <f>'[1]MASTER RO GU'!L205</f>
        <v>8890000</v>
      </c>
      <c r="J205" s="30">
        <f t="shared" si="77"/>
        <v>0</v>
      </c>
      <c r="K205" s="37">
        <f t="shared" ref="K205:K206" si="104">K206</f>
        <v>0</v>
      </c>
      <c r="L205" s="22">
        <f t="shared" si="74"/>
        <v>0</v>
      </c>
      <c r="M205" s="79">
        <f t="shared" si="99"/>
        <v>1</v>
      </c>
      <c r="N205" s="32">
        <f t="shared" si="79"/>
        <v>1</v>
      </c>
      <c r="O205" s="38"/>
      <c r="P205" s="38"/>
    </row>
    <row r="206" spans="1:16" s="39" customFormat="1" ht="18" customHeight="1" x14ac:dyDescent="0.25">
      <c r="A206" s="91" t="s">
        <v>68</v>
      </c>
      <c r="B206" s="65" t="s">
        <v>69</v>
      </c>
      <c r="C206" s="92">
        <f>C207</f>
        <v>8890000</v>
      </c>
      <c r="D206" s="30">
        <f>'[1]MASTER SPD '!G206</f>
        <v>8890000</v>
      </c>
      <c r="E206" s="30">
        <f>'[1]MASTER RO GU'!E206</f>
        <v>0</v>
      </c>
      <c r="F206" s="30">
        <f>'[1]MASTER RO GU'!F206</f>
        <v>0</v>
      </c>
      <c r="G206" s="30">
        <f>'[1]MASTER RO GU'!I206</f>
        <v>8890000</v>
      </c>
      <c r="H206" s="30">
        <f>'[1]MASTER RO GU'!J206</f>
        <v>0</v>
      </c>
      <c r="I206" s="30">
        <f>'[1]MASTER RO GU'!L206</f>
        <v>8890000</v>
      </c>
      <c r="J206" s="30">
        <f t="shared" si="77"/>
        <v>0</v>
      </c>
      <c r="K206" s="37">
        <f t="shared" si="104"/>
        <v>0</v>
      </c>
      <c r="L206" s="22">
        <f t="shared" si="74"/>
        <v>0</v>
      </c>
      <c r="M206" s="32">
        <f t="shared" si="99"/>
        <v>1</v>
      </c>
      <c r="N206" s="32">
        <f t="shared" si="79"/>
        <v>1</v>
      </c>
      <c r="O206" s="38"/>
      <c r="P206" s="38"/>
    </row>
    <row r="207" spans="1:16" s="51" customFormat="1" ht="18" customHeight="1" x14ac:dyDescent="0.25">
      <c r="A207" s="93" t="s">
        <v>70</v>
      </c>
      <c r="B207" s="66" t="s">
        <v>71</v>
      </c>
      <c r="C207" s="88">
        <v>8890000</v>
      </c>
      <c r="D207" s="44">
        <f>'[1]MASTER SPD '!G207</f>
        <v>8890000</v>
      </c>
      <c r="E207" s="44">
        <f>'[1]MASTER RO GU'!E207</f>
        <v>0</v>
      </c>
      <c r="F207" s="44">
        <f>'[1]MASTER RO GU'!F207</f>
        <v>0</v>
      </c>
      <c r="G207" s="44">
        <f>'[1]MASTER RO GU'!I207</f>
        <v>8890000</v>
      </c>
      <c r="H207" s="44">
        <f>'[1]MASTER RO GU'!J207</f>
        <v>0</v>
      </c>
      <c r="I207" s="44">
        <f>'[1]MASTER RO GU'!L207</f>
        <v>8890000</v>
      </c>
      <c r="J207" s="44">
        <f t="shared" si="77"/>
        <v>0</v>
      </c>
      <c r="K207" s="43">
        <f>C207-I207</f>
        <v>0</v>
      </c>
      <c r="L207" s="31">
        <f t="shared" ref="L207:L282" si="105">C207-D207</f>
        <v>0</v>
      </c>
      <c r="M207" s="23">
        <f t="shared" si="99"/>
        <v>1</v>
      </c>
      <c r="N207" s="23">
        <f t="shared" si="79"/>
        <v>1</v>
      </c>
      <c r="O207" s="50"/>
      <c r="P207" s="50"/>
    </row>
    <row r="208" spans="1:16" s="39" customFormat="1" ht="18" customHeight="1" x14ac:dyDescent="0.25">
      <c r="A208" s="114" t="s">
        <v>143</v>
      </c>
      <c r="B208" s="115" t="s">
        <v>144</v>
      </c>
      <c r="C208" s="116">
        <f t="shared" ref="C208:C211" si="106">C209</f>
        <v>36000000</v>
      </c>
      <c r="D208" s="59">
        <f>'[1]MASTER SPD '!G208</f>
        <v>36000000</v>
      </c>
      <c r="E208" s="59">
        <f>'[1]MASTER RO GU'!E208</f>
        <v>0</v>
      </c>
      <c r="F208" s="59">
        <f>'[1]MASTER RO GU'!F208</f>
        <v>0</v>
      </c>
      <c r="G208" s="59">
        <f>'[1]MASTER RO GU'!I208</f>
        <v>35964000</v>
      </c>
      <c r="H208" s="59">
        <f>'[1]MASTER RO GU'!J208</f>
        <v>0</v>
      </c>
      <c r="I208" s="59">
        <f>'[1]MASTER RO GU'!L208</f>
        <v>35964000</v>
      </c>
      <c r="J208" s="59">
        <f t="shared" si="77"/>
        <v>36000</v>
      </c>
      <c r="K208" s="121">
        <f t="shared" ref="K208:K211" si="107">K209</f>
        <v>36000</v>
      </c>
      <c r="L208" s="60">
        <f t="shared" si="105"/>
        <v>0</v>
      </c>
      <c r="M208" s="61">
        <f t="shared" si="99"/>
        <v>0.999</v>
      </c>
      <c r="N208" s="23">
        <f t="shared" si="79"/>
        <v>1</v>
      </c>
      <c r="O208" s="38"/>
      <c r="P208" s="38"/>
    </row>
    <row r="209" spans="1:16" s="39" customFormat="1" ht="18" customHeight="1" x14ac:dyDescent="0.25">
      <c r="A209" s="91" t="s">
        <v>145</v>
      </c>
      <c r="B209" s="65" t="s">
        <v>146</v>
      </c>
      <c r="C209" s="92">
        <f t="shared" si="106"/>
        <v>36000000</v>
      </c>
      <c r="D209" s="30">
        <f>'[1]MASTER SPD '!G209</f>
        <v>36000000</v>
      </c>
      <c r="E209" s="30">
        <f>'[1]MASTER RO GU'!E209</f>
        <v>0</v>
      </c>
      <c r="F209" s="30">
        <f>'[1]MASTER RO GU'!F209</f>
        <v>0</v>
      </c>
      <c r="G209" s="30">
        <f>'[1]MASTER RO GU'!I209</f>
        <v>35964000</v>
      </c>
      <c r="H209" s="30">
        <f>'[1]MASTER RO GU'!J209</f>
        <v>0</v>
      </c>
      <c r="I209" s="30">
        <f>'[1]MASTER RO GU'!L209</f>
        <v>35964000</v>
      </c>
      <c r="J209" s="30">
        <f t="shared" si="77"/>
        <v>36000</v>
      </c>
      <c r="K209" s="37">
        <f t="shared" si="107"/>
        <v>36000</v>
      </c>
      <c r="L209" s="22">
        <f t="shared" si="105"/>
        <v>0</v>
      </c>
      <c r="M209" s="32">
        <f t="shared" si="99"/>
        <v>0.999</v>
      </c>
      <c r="N209" s="32">
        <f t="shared" si="79"/>
        <v>1</v>
      </c>
      <c r="O209" s="38"/>
      <c r="P209" s="38"/>
    </row>
    <row r="210" spans="1:16" s="39" customFormat="1" ht="18" customHeight="1" x14ac:dyDescent="0.25">
      <c r="A210" s="91" t="s">
        <v>153</v>
      </c>
      <c r="B210" s="65" t="s">
        <v>154</v>
      </c>
      <c r="C210" s="92">
        <f t="shared" si="106"/>
        <v>36000000</v>
      </c>
      <c r="D210" s="30">
        <f>'[1]MASTER SPD '!G210</f>
        <v>36000000</v>
      </c>
      <c r="E210" s="30">
        <f>'[1]MASTER RO GU'!E210</f>
        <v>0</v>
      </c>
      <c r="F210" s="30">
        <f>'[1]MASTER RO GU'!F210</f>
        <v>0</v>
      </c>
      <c r="G210" s="30">
        <f>'[1]MASTER RO GU'!I210</f>
        <v>35964000</v>
      </c>
      <c r="H210" s="30">
        <f>'[1]MASTER RO GU'!J210</f>
        <v>0</v>
      </c>
      <c r="I210" s="30">
        <f>'[1]MASTER RO GU'!L210</f>
        <v>35964000</v>
      </c>
      <c r="J210" s="30">
        <f t="shared" si="77"/>
        <v>36000</v>
      </c>
      <c r="K210" s="37">
        <f t="shared" si="107"/>
        <v>36000</v>
      </c>
      <c r="L210" s="22">
        <f t="shared" si="105"/>
        <v>0</v>
      </c>
      <c r="M210" s="32">
        <f t="shared" si="99"/>
        <v>0.999</v>
      </c>
      <c r="N210" s="32">
        <f t="shared" si="79"/>
        <v>1</v>
      </c>
      <c r="O210" s="38"/>
      <c r="P210" s="38"/>
    </row>
    <row r="211" spans="1:16" s="25" customFormat="1" ht="30.75" customHeight="1" x14ac:dyDescent="0.25">
      <c r="A211" s="85" t="s">
        <v>187</v>
      </c>
      <c r="B211" s="86" t="s">
        <v>188</v>
      </c>
      <c r="C211" s="87">
        <f t="shared" si="106"/>
        <v>36000000</v>
      </c>
      <c r="D211" s="30">
        <f>'[1]MASTER SPD '!G211</f>
        <v>36000000</v>
      </c>
      <c r="E211" s="30">
        <f>'[1]MASTER RO GU'!E211</f>
        <v>0</v>
      </c>
      <c r="F211" s="30">
        <f>'[1]MASTER RO GU'!F211</f>
        <v>0</v>
      </c>
      <c r="G211" s="30">
        <f>'[1]MASTER RO GU'!I211</f>
        <v>35964000</v>
      </c>
      <c r="H211" s="30">
        <f>'[1]MASTER RO GU'!J211</f>
        <v>0</v>
      </c>
      <c r="I211" s="30">
        <f>'[1]MASTER RO GU'!L211</f>
        <v>35964000</v>
      </c>
      <c r="J211" s="30">
        <f t="shared" si="77"/>
        <v>36000</v>
      </c>
      <c r="K211" s="28">
        <f t="shared" si="107"/>
        <v>36000</v>
      </c>
      <c r="L211" s="22">
        <f t="shared" si="105"/>
        <v>0</v>
      </c>
      <c r="M211" s="32">
        <f t="shared" si="99"/>
        <v>0.999</v>
      </c>
      <c r="N211" s="32">
        <f t="shared" si="79"/>
        <v>1</v>
      </c>
      <c r="O211" s="24"/>
      <c r="P211" s="24"/>
    </row>
    <row r="212" spans="1:16" s="46" customFormat="1" ht="30.75" customHeight="1" x14ac:dyDescent="0.25">
      <c r="A212" s="102" t="s">
        <v>189</v>
      </c>
      <c r="B212" s="89" t="s">
        <v>190</v>
      </c>
      <c r="C212" s="122">
        <v>36000000</v>
      </c>
      <c r="D212" s="44">
        <f>'[1]MASTER SPD '!G212</f>
        <v>36000000</v>
      </c>
      <c r="E212" s="44">
        <f>'[1]MASTER RO GU'!E212</f>
        <v>0</v>
      </c>
      <c r="F212" s="44">
        <f>'[1]MASTER RO GU'!F212</f>
        <v>0</v>
      </c>
      <c r="G212" s="44">
        <f>'[1]MASTER RO GU'!I212</f>
        <v>35964000</v>
      </c>
      <c r="H212" s="44">
        <f>'[1]MASTER RO GU'!J212</f>
        <v>0</v>
      </c>
      <c r="I212" s="44">
        <f>'[1]MASTER RO GU'!L212</f>
        <v>35964000</v>
      </c>
      <c r="J212" s="44">
        <f t="shared" si="77"/>
        <v>36000</v>
      </c>
      <c r="K212" s="43">
        <f>C212-I212</f>
        <v>36000</v>
      </c>
      <c r="L212" s="31">
        <f t="shared" si="105"/>
        <v>0</v>
      </c>
      <c r="M212" s="23">
        <f t="shared" si="99"/>
        <v>0.999</v>
      </c>
      <c r="N212" s="23">
        <f t="shared" si="79"/>
        <v>1</v>
      </c>
      <c r="O212" s="45"/>
      <c r="P212" s="45"/>
    </row>
    <row r="213" spans="1:16" ht="15.75" customHeight="1" x14ac:dyDescent="0.25">
      <c r="A213" s="41"/>
      <c r="B213" s="42"/>
      <c r="C213" s="43"/>
      <c r="D213" s="44">
        <f>'[1]MASTER SPD '!G213</f>
        <v>0</v>
      </c>
      <c r="E213" s="44">
        <f>'[1]MASTER RO GU'!E213</f>
        <v>0</v>
      </c>
      <c r="F213" s="44">
        <f>'[1]MASTER RO GU'!F213</f>
        <v>0</v>
      </c>
      <c r="G213" s="44">
        <f>'[1]MASTER RO GU'!I213</f>
        <v>0</v>
      </c>
      <c r="H213" s="44">
        <f>'[1]MASTER RO GU'!J213</f>
        <v>0</v>
      </c>
      <c r="I213" s="44">
        <f>'[1]MASTER RO GU'!L213</f>
        <v>0</v>
      </c>
      <c r="J213" s="44">
        <f t="shared" si="77"/>
        <v>0</v>
      </c>
      <c r="K213" s="52"/>
      <c r="L213" s="63">
        <f t="shared" si="105"/>
        <v>0</v>
      </c>
      <c r="M213" s="67"/>
      <c r="N213" s="54"/>
    </row>
    <row r="214" spans="1:16" ht="31.5" customHeight="1" x14ac:dyDescent="0.25">
      <c r="A214" s="26" t="s">
        <v>191</v>
      </c>
      <c r="B214" s="103" t="s">
        <v>192</v>
      </c>
      <c r="C214" s="29">
        <f>SUM(C215,C230)</f>
        <v>113000000</v>
      </c>
      <c r="D214" s="30">
        <f>'[1]MASTER SPD '!G214</f>
        <v>113000000</v>
      </c>
      <c r="E214" s="30">
        <f>'[1]MASTER RO GU'!E214</f>
        <v>0</v>
      </c>
      <c r="F214" s="30">
        <f>'[1]MASTER RO GU'!F214</f>
        <v>0</v>
      </c>
      <c r="G214" s="30">
        <f>'[1]MASTER RO GU'!I214</f>
        <v>104960000</v>
      </c>
      <c r="H214" s="30">
        <f>'[1]MASTER RO GU'!J214</f>
        <v>0</v>
      </c>
      <c r="I214" s="30">
        <f>'[1]MASTER RO GU'!L214</f>
        <v>104960000</v>
      </c>
      <c r="J214" s="30">
        <f t="shared" si="77"/>
        <v>8040000</v>
      </c>
      <c r="K214" s="29">
        <f t="shared" ref="K214" si="108">SUM(K215,K230)</f>
        <v>8040000</v>
      </c>
      <c r="L214" s="22">
        <f t="shared" si="105"/>
        <v>0</v>
      </c>
      <c r="M214" s="32">
        <f t="shared" ref="M214:M228" si="109">I214/C214*100%</f>
        <v>0.92884955752212395</v>
      </c>
      <c r="N214" s="32">
        <f t="shared" si="79"/>
        <v>1</v>
      </c>
    </row>
    <row r="215" spans="1:16" s="25" customFormat="1" ht="45" customHeight="1" x14ac:dyDescent="0.25">
      <c r="A215" s="85" t="s">
        <v>193</v>
      </c>
      <c r="B215" s="360" t="s">
        <v>194</v>
      </c>
      <c r="C215" s="353">
        <f>C216</f>
        <v>73000000</v>
      </c>
      <c r="D215" s="71">
        <f>'[1]MASTER SPD '!G215</f>
        <v>73000000</v>
      </c>
      <c r="E215" s="71">
        <f>'[1]MASTER RO GU'!E215</f>
        <v>0</v>
      </c>
      <c r="F215" s="71">
        <f>'[1]MASTER RO GU'!F215</f>
        <v>0</v>
      </c>
      <c r="G215" s="71">
        <f>'[1]MASTER RO GU'!I215</f>
        <v>69260000</v>
      </c>
      <c r="H215" s="71">
        <f>'[1]MASTER RO GU'!J215</f>
        <v>0</v>
      </c>
      <c r="I215" s="71">
        <f>'[1]MASTER RO GU'!L215</f>
        <v>69260000</v>
      </c>
      <c r="J215" s="30">
        <f t="shared" ref="J215:J285" si="110">D215-I215</f>
        <v>3740000</v>
      </c>
      <c r="K215" s="28">
        <f t="shared" ref="K215:K216" si="111">K216</f>
        <v>3740000</v>
      </c>
      <c r="L215" s="22">
        <f t="shared" si="105"/>
        <v>0</v>
      </c>
      <c r="M215" s="32">
        <f t="shared" si="109"/>
        <v>0.94876712328767121</v>
      </c>
      <c r="N215" s="32">
        <f t="shared" si="79"/>
        <v>1</v>
      </c>
      <c r="O215" s="24"/>
      <c r="P215" s="24"/>
    </row>
    <row r="216" spans="1:16" s="39" customFormat="1" ht="17.25" customHeight="1" x14ac:dyDescent="0.25">
      <c r="A216" s="40" t="s">
        <v>31</v>
      </c>
      <c r="B216" s="34" t="s">
        <v>32</v>
      </c>
      <c r="C216" s="37">
        <f>C217</f>
        <v>73000000</v>
      </c>
      <c r="D216" s="30">
        <f>'[1]MASTER SPD '!G216</f>
        <v>73000000</v>
      </c>
      <c r="E216" s="30">
        <f>'[1]MASTER RO GU'!E216</f>
        <v>0</v>
      </c>
      <c r="F216" s="30">
        <f>'[1]MASTER RO GU'!F216</f>
        <v>0</v>
      </c>
      <c r="G216" s="30">
        <f>'[1]MASTER RO GU'!I216</f>
        <v>69260000</v>
      </c>
      <c r="H216" s="30">
        <f>'[1]MASTER RO GU'!J216</f>
        <v>0</v>
      </c>
      <c r="I216" s="30">
        <f>'[1]MASTER RO GU'!L216</f>
        <v>69260000</v>
      </c>
      <c r="J216" s="30">
        <f t="shared" si="110"/>
        <v>3740000</v>
      </c>
      <c r="K216" s="37">
        <f t="shared" si="111"/>
        <v>3740000</v>
      </c>
      <c r="L216" s="22">
        <f t="shared" si="105"/>
        <v>0</v>
      </c>
      <c r="M216" s="32">
        <f t="shared" si="109"/>
        <v>0.94876712328767121</v>
      </c>
      <c r="N216" s="32">
        <f t="shared" si="79"/>
        <v>1</v>
      </c>
      <c r="O216" s="38"/>
      <c r="P216" s="38"/>
    </row>
    <row r="217" spans="1:16" s="39" customFormat="1" ht="17.25" customHeight="1" x14ac:dyDescent="0.25">
      <c r="A217" s="40" t="s">
        <v>34</v>
      </c>
      <c r="B217" s="34" t="s">
        <v>35</v>
      </c>
      <c r="C217" s="37">
        <f>SUM(C218,C223,C226)</f>
        <v>73000000</v>
      </c>
      <c r="D217" s="30">
        <f>'[1]MASTER SPD '!G217</f>
        <v>73000000</v>
      </c>
      <c r="E217" s="30">
        <f>'[1]MASTER RO GU'!E217</f>
        <v>0</v>
      </c>
      <c r="F217" s="30">
        <f>'[1]MASTER RO GU'!F217</f>
        <v>0</v>
      </c>
      <c r="G217" s="30">
        <f>'[1]MASTER RO GU'!I217</f>
        <v>69260000</v>
      </c>
      <c r="H217" s="30">
        <f>'[1]MASTER RO GU'!J217</f>
        <v>0</v>
      </c>
      <c r="I217" s="30">
        <f>'[1]MASTER RO GU'!L217</f>
        <v>69260000</v>
      </c>
      <c r="J217" s="30">
        <f t="shared" si="110"/>
        <v>3740000</v>
      </c>
      <c r="K217" s="37">
        <f>SUM(K218,K223,K226)</f>
        <v>3740000</v>
      </c>
      <c r="L217" s="22">
        <f t="shared" si="105"/>
        <v>0</v>
      </c>
      <c r="M217" s="32">
        <f t="shared" si="109"/>
        <v>0.94876712328767121</v>
      </c>
      <c r="N217" s="32">
        <f t="shared" si="79"/>
        <v>1</v>
      </c>
      <c r="O217" s="38"/>
      <c r="P217" s="38"/>
    </row>
    <row r="218" spans="1:16" s="39" customFormat="1" ht="17.25" customHeight="1" x14ac:dyDescent="0.25">
      <c r="A218" s="40" t="s">
        <v>36</v>
      </c>
      <c r="B218" s="34" t="s">
        <v>37</v>
      </c>
      <c r="C218" s="37">
        <f>C219</f>
        <v>19400000</v>
      </c>
      <c r="D218" s="30">
        <f>'[1]MASTER SPD '!G218</f>
        <v>19400000</v>
      </c>
      <c r="E218" s="30">
        <f>'[1]MASTER RO GU'!E218</f>
        <v>0</v>
      </c>
      <c r="F218" s="30">
        <f>'[1]MASTER RO GU'!F218</f>
        <v>0</v>
      </c>
      <c r="G218" s="30">
        <f>'[1]MASTER RO GU'!I218</f>
        <v>19400000</v>
      </c>
      <c r="H218" s="30">
        <f>'[1]MASTER RO GU'!J218</f>
        <v>0</v>
      </c>
      <c r="I218" s="30">
        <f>'[1]MASTER RO GU'!L218</f>
        <v>19400000</v>
      </c>
      <c r="J218" s="30">
        <f t="shared" si="110"/>
        <v>0</v>
      </c>
      <c r="K218" s="37">
        <f t="shared" ref="K218" si="112">K219</f>
        <v>0</v>
      </c>
      <c r="L218" s="22">
        <f t="shared" si="105"/>
        <v>0</v>
      </c>
      <c r="M218" s="32">
        <f t="shared" si="109"/>
        <v>1</v>
      </c>
      <c r="N218" s="32">
        <f t="shared" si="79"/>
        <v>1</v>
      </c>
      <c r="O218" s="38"/>
      <c r="P218" s="38"/>
    </row>
    <row r="219" spans="1:16" s="39" customFormat="1" ht="17.25" customHeight="1" x14ac:dyDescent="0.25">
      <c r="A219" s="40" t="s">
        <v>38</v>
      </c>
      <c r="B219" s="34" t="s">
        <v>39</v>
      </c>
      <c r="C219" s="37">
        <f>SUM(C220:C222)</f>
        <v>19400000</v>
      </c>
      <c r="D219" s="30">
        <f>'[1]MASTER SPD '!G219</f>
        <v>19400000</v>
      </c>
      <c r="E219" s="30">
        <f>'[1]MASTER RO GU'!E219</f>
        <v>0</v>
      </c>
      <c r="F219" s="30">
        <f>'[1]MASTER RO GU'!F219</f>
        <v>0</v>
      </c>
      <c r="G219" s="30">
        <f>'[1]MASTER RO GU'!I219</f>
        <v>19400000</v>
      </c>
      <c r="H219" s="30">
        <f>'[1]MASTER RO GU'!J219</f>
        <v>0</v>
      </c>
      <c r="I219" s="30">
        <f>'[1]MASTER RO GU'!L219</f>
        <v>19400000</v>
      </c>
      <c r="J219" s="30">
        <f t="shared" si="110"/>
        <v>0</v>
      </c>
      <c r="K219" s="37">
        <f t="shared" ref="K219" si="113">SUM(K220:K222)</f>
        <v>0</v>
      </c>
      <c r="L219" s="22">
        <f t="shared" si="105"/>
        <v>0</v>
      </c>
      <c r="M219" s="32">
        <f t="shared" si="109"/>
        <v>1</v>
      </c>
      <c r="N219" s="32">
        <f t="shared" si="79"/>
        <v>1</v>
      </c>
      <c r="O219" s="38"/>
      <c r="P219" s="38"/>
    </row>
    <row r="220" spans="1:16" s="46" customFormat="1" ht="17.25" customHeight="1" x14ac:dyDescent="0.25">
      <c r="A220" s="41" t="s">
        <v>40</v>
      </c>
      <c r="B220" s="42" t="s">
        <v>41</v>
      </c>
      <c r="C220" s="43">
        <v>3033200</v>
      </c>
      <c r="D220" s="44">
        <f>'[1]MASTER SPD '!G220</f>
        <v>3033200</v>
      </c>
      <c r="E220" s="44">
        <f>'[1]MASTER RO GU'!E220</f>
        <v>0</v>
      </c>
      <c r="F220" s="44">
        <f>'[1]MASTER RO GU'!F220</f>
        <v>0</v>
      </c>
      <c r="G220" s="44">
        <f>'[1]MASTER RO GU'!I220</f>
        <v>3033200</v>
      </c>
      <c r="H220" s="44">
        <f>'[1]MASTER RO GU'!J220</f>
        <v>0</v>
      </c>
      <c r="I220" s="44">
        <f>'[1]MASTER RO GU'!L220</f>
        <v>3033200</v>
      </c>
      <c r="J220" s="44">
        <f t="shared" si="110"/>
        <v>0</v>
      </c>
      <c r="K220" s="43">
        <f>C220-I220</f>
        <v>0</v>
      </c>
      <c r="L220" s="31">
        <f t="shared" si="105"/>
        <v>0</v>
      </c>
      <c r="M220" s="23">
        <f t="shared" si="109"/>
        <v>1</v>
      </c>
      <c r="N220" s="23">
        <f t="shared" si="79"/>
        <v>1</v>
      </c>
      <c r="O220" s="45"/>
      <c r="P220" s="45"/>
    </row>
    <row r="221" spans="1:16" s="46" customFormat="1" ht="18.75" customHeight="1" x14ac:dyDescent="0.25">
      <c r="A221" s="41" t="s">
        <v>42</v>
      </c>
      <c r="B221" s="42" t="s">
        <v>43</v>
      </c>
      <c r="C221" s="43">
        <v>2866800</v>
      </c>
      <c r="D221" s="44">
        <f>'[1]MASTER SPD '!G221</f>
        <v>2866800</v>
      </c>
      <c r="E221" s="44">
        <f>'[1]MASTER RO GU'!E221</f>
        <v>0</v>
      </c>
      <c r="F221" s="44">
        <f>'[1]MASTER RO GU'!F221</f>
        <v>0</v>
      </c>
      <c r="G221" s="44">
        <f>'[1]MASTER RO GU'!I221</f>
        <v>2866800</v>
      </c>
      <c r="H221" s="44">
        <f>'[1]MASTER RO GU'!J221</f>
        <v>0</v>
      </c>
      <c r="I221" s="44">
        <f>'[1]MASTER RO GU'!L221</f>
        <v>2866800</v>
      </c>
      <c r="J221" s="44">
        <f t="shared" si="110"/>
        <v>0</v>
      </c>
      <c r="K221" s="43">
        <f>C221-I221</f>
        <v>0</v>
      </c>
      <c r="L221" s="31">
        <f t="shared" si="105"/>
        <v>0</v>
      </c>
      <c r="M221" s="23">
        <f t="shared" si="109"/>
        <v>1</v>
      </c>
      <c r="N221" s="23">
        <f t="shared" si="79"/>
        <v>1</v>
      </c>
      <c r="O221" s="45"/>
      <c r="P221" s="45"/>
    </row>
    <row r="222" spans="1:16" s="51" customFormat="1" ht="17.45" customHeight="1" x14ac:dyDescent="0.25">
      <c r="A222" s="47" t="s">
        <v>52</v>
      </c>
      <c r="B222" s="55" t="s">
        <v>53</v>
      </c>
      <c r="C222" s="49">
        <v>13500000</v>
      </c>
      <c r="D222" s="44">
        <f>'[1]MASTER SPD '!G222</f>
        <v>13500000</v>
      </c>
      <c r="E222" s="44">
        <f>'[1]MASTER RO GU'!E222</f>
        <v>0</v>
      </c>
      <c r="F222" s="44">
        <f>'[1]MASTER RO GU'!F222</f>
        <v>0</v>
      </c>
      <c r="G222" s="44">
        <f>'[1]MASTER RO GU'!I222</f>
        <v>13500000</v>
      </c>
      <c r="H222" s="44">
        <f>'[1]MASTER RO GU'!J222</f>
        <v>0</v>
      </c>
      <c r="I222" s="44">
        <f>'[1]MASTER RO GU'!L222</f>
        <v>13500000</v>
      </c>
      <c r="J222" s="44">
        <f t="shared" si="110"/>
        <v>0</v>
      </c>
      <c r="K222" s="43">
        <f>C222-I222</f>
        <v>0</v>
      </c>
      <c r="L222" s="31">
        <f t="shared" si="105"/>
        <v>0</v>
      </c>
      <c r="M222" s="23">
        <f t="shared" si="109"/>
        <v>1</v>
      </c>
      <c r="N222" s="23">
        <f t="shared" ref="N222:N285" si="114">D222/C222*100%</f>
        <v>1</v>
      </c>
      <c r="O222" s="50"/>
      <c r="P222" s="50"/>
    </row>
    <row r="223" spans="1:16" s="39" customFormat="1" ht="17.25" customHeight="1" x14ac:dyDescent="0.25">
      <c r="A223" s="40" t="s">
        <v>44</v>
      </c>
      <c r="B223" s="34" t="s">
        <v>45</v>
      </c>
      <c r="C223" s="37">
        <f>C224</f>
        <v>3600000</v>
      </c>
      <c r="D223" s="30">
        <f>'[1]MASTER SPD '!G223</f>
        <v>3600000</v>
      </c>
      <c r="E223" s="30">
        <f>'[1]MASTER RO GU'!E223</f>
        <v>0</v>
      </c>
      <c r="F223" s="30">
        <f>'[1]MASTER RO GU'!F223</f>
        <v>0</v>
      </c>
      <c r="G223" s="30">
        <f>'[1]MASTER RO GU'!I223</f>
        <v>0</v>
      </c>
      <c r="H223" s="30">
        <f>'[1]MASTER RO GU'!J223</f>
        <v>0</v>
      </c>
      <c r="I223" s="30">
        <f>'[1]MASTER RO GU'!L223</f>
        <v>0</v>
      </c>
      <c r="J223" s="30">
        <f t="shared" si="110"/>
        <v>3600000</v>
      </c>
      <c r="K223" s="37">
        <f t="shared" ref="K223:K224" si="115">K224</f>
        <v>3600000</v>
      </c>
      <c r="L223" s="22">
        <f t="shared" si="105"/>
        <v>0</v>
      </c>
      <c r="M223" s="32">
        <f t="shared" si="109"/>
        <v>0</v>
      </c>
      <c r="N223" s="32">
        <f t="shared" si="114"/>
        <v>1</v>
      </c>
      <c r="O223" s="38"/>
      <c r="P223" s="38"/>
    </row>
    <row r="224" spans="1:16" s="39" customFormat="1" ht="17.25" customHeight="1" x14ac:dyDescent="0.25">
      <c r="A224" s="40" t="s">
        <v>46</v>
      </c>
      <c r="B224" s="34" t="s">
        <v>47</v>
      </c>
      <c r="C224" s="37">
        <f>C225</f>
        <v>3600000</v>
      </c>
      <c r="D224" s="30">
        <f>'[1]MASTER SPD '!G224</f>
        <v>3600000</v>
      </c>
      <c r="E224" s="30">
        <f>'[1]MASTER RO GU'!E224</f>
        <v>0</v>
      </c>
      <c r="F224" s="30">
        <f>'[1]MASTER RO GU'!F224</f>
        <v>0</v>
      </c>
      <c r="G224" s="30">
        <f>'[1]MASTER RO GU'!I224</f>
        <v>0</v>
      </c>
      <c r="H224" s="30">
        <f>'[1]MASTER RO GU'!J224</f>
        <v>0</v>
      </c>
      <c r="I224" s="30">
        <f>'[1]MASTER RO GU'!L224</f>
        <v>0</v>
      </c>
      <c r="J224" s="30">
        <f t="shared" si="110"/>
        <v>3600000</v>
      </c>
      <c r="K224" s="37">
        <f t="shared" si="115"/>
        <v>3600000</v>
      </c>
      <c r="L224" s="22">
        <f t="shared" si="105"/>
        <v>0</v>
      </c>
      <c r="M224" s="32">
        <f t="shared" si="109"/>
        <v>0</v>
      </c>
      <c r="N224" s="32">
        <f t="shared" si="114"/>
        <v>1</v>
      </c>
      <c r="O224" s="38"/>
      <c r="P224" s="38"/>
    </row>
    <row r="225" spans="1:16" s="51" customFormat="1" ht="17.25" customHeight="1" x14ac:dyDescent="0.25">
      <c r="A225" s="47" t="s">
        <v>179</v>
      </c>
      <c r="B225" s="48" t="s">
        <v>136</v>
      </c>
      <c r="C225" s="49">
        <v>3600000</v>
      </c>
      <c r="D225" s="44">
        <f>'[1]MASTER SPD '!G225</f>
        <v>3600000</v>
      </c>
      <c r="E225" s="44">
        <f>'[1]MASTER RO GU'!E225</f>
        <v>0</v>
      </c>
      <c r="F225" s="44">
        <f>'[1]MASTER RO GU'!F225</f>
        <v>0</v>
      </c>
      <c r="G225" s="44">
        <f>'[1]MASTER RO GU'!I225</f>
        <v>0</v>
      </c>
      <c r="H225" s="44">
        <f>'[1]MASTER RO GU'!J225</f>
        <v>0</v>
      </c>
      <c r="I225" s="44">
        <f>'[1]MASTER RO GU'!L225</f>
        <v>0</v>
      </c>
      <c r="J225" s="44">
        <f t="shared" si="110"/>
        <v>3600000</v>
      </c>
      <c r="K225" s="43">
        <f>C225-I225</f>
        <v>3600000</v>
      </c>
      <c r="L225" s="31">
        <f t="shared" si="105"/>
        <v>0</v>
      </c>
      <c r="M225" s="23">
        <f t="shared" si="109"/>
        <v>0</v>
      </c>
      <c r="N225" s="23">
        <f t="shared" si="114"/>
        <v>1</v>
      </c>
      <c r="O225" s="50"/>
      <c r="P225" s="50"/>
    </row>
    <row r="226" spans="1:16" s="39" customFormat="1" ht="17.25" customHeight="1" x14ac:dyDescent="0.25">
      <c r="A226" s="91" t="s">
        <v>66</v>
      </c>
      <c r="B226" s="65" t="s">
        <v>67</v>
      </c>
      <c r="C226" s="92">
        <f>C227</f>
        <v>50000000</v>
      </c>
      <c r="D226" s="30">
        <f>'[1]MASTER SPD '!G226</f>
        <v>50000000</v>
      </c>
      <c r="E226" s="30">
        <f>'[1]MASTER RO GU'!E226</f>
        <v>0</v>
      </c>
      <c r="F226" s="30">
        <f>'[1]MASTER RO GU'!F226</f>
        <v>0</v>
      </c>
      <c r="G226" s="30">
        <f>'[1]MASTER RO GU'!I226</f>
        <v>49860000</v>
      </c>
      <c r="H226" s="30">
        <f>'[1]MASTER RO GU'!J226</f>
        <v>0</v>
      </c>
      <c r="I226" s="30">
        <f>'[1]MASTER RO GU'!L226</f>
        <v>49860000</v>
      </c>
      <c r="J226" s="30">
        <f t="shared" si="110"/>
        <v>140000</v>
      </c>
      <c r="K226" s="92">
        <f t="shared" ref="K226:K227" si="116">K227</f>
        <v>140000</v>
      </c>
      <c r="L226" s="22">
        <f t="shared" si="105"/>
        <v>0</v>
      </c>
      <c r="M226" s="32">
        <f t="shared" si="109"/>
        <v>0.99719999999999998</v>
      </c>
      <c r="N226" s="32">
        <f t="shared" si="114"/>
        <v>1</v>
      </c>
      <c r="O226" s="38"/>
      <c r="P226" s="38"/>
    </row>
    <row r="227" spans="1:16" s="39" customFormat="1" ht="17.25" customHeight="1" x14ac:dyDescent="0.25">
      <c r="A227" s="91" t="s">
        <v>68</v>
      </c>
      <c r="B227" s="65" t="s">
        <v>69</v>
      </c>
      <c r="C227" s="92">
        <f>C228</f>
        <v>50000000</v>
      </c>
      <c r="D227" s="30">
        <f>'[1]MASTER SPD '!G227</f>
        <v>50000000</v>
      </c>
      <c r="E227" s="30">
        <f>'[1]MASTER RO GU'!E227</f>
        <v>0</v>
      </c>
      <c r="F227" s="30">
        <f>'[1]MASTER RO GU'!F227</f>
        <v>0</v>
      </c>
      <c r="G227" s="30">
        <f>'[1]MASTER RO GU'!I227</f>
        <v>49860000</v>
      </c>
      <c r="H227" s="30">
        <f>'[1]MASTER RO GU'!J227</f>
        <v>0</v>
      </c>
      <c r="I227" s="30">
        <f>'[1]MASTER RO GU'!L227</f>
        <v>49860000</v>
      </c>
      <c r="J227" s="30">
        <f t="shared" si="110"/>
        <v>140000</v>
      </c>
      <c r="K227" s="92">
        <f t="shared" si="116"/>
        <v>140000</v>
      </c>
      <c r="L227" s="22">
        <f t="shared" si="105"/>
        <v>0</v>
      </c>
      <c r="M227" s="32">
        <f t="shared" si="109"/>
        <v>0.99719999999999998</v>
      </c>
      <c r="N227" s="32">
        <f t="shared" si="114"/>
        <v>1</v>
      </c>
      <c r="O227" s="38"/>
      <c r="P227" s="38"/>
    </row>
    <row r="228" spans="1:16" s="51" customFormat="1" ht="17.25" customHeight="1" x14ac:dyDescent="0.25">
      <c r="A228" s="93" t="s">
        <v>70</v>
      </c>
      <c r="B228" s="66" t="s">
        <v>71</v>
      </c>
      <c r="C228" s="88">
        <v>50000000</v>
      </c>
      <c r="D228" s="44">
        <f>'[1]MASTER SPD '!G228</f>
        <v>50000000</v>
      </c>
      <c r="E228" s="44">
        <f>'[1]MASTER RO GU'!E228</f>
        <v>0</v>
      </c>
      <c r="F228" s="44">
        <f>'[1]MASTER RO GU'!F228</f>
        <v>0</v>
      </c>
      <c r="G228" s="44">
        <f>'[1]MASTER RO GU'!I228</f>
        <v>49860000</v>
      </c>
      <c r="H228" s="44">
        <f>'[1]MASTER RO GU'!J228</f>
        <v>0</v>
      </c>
      <c r="I228" s="44">
        <f>'[1]MASTER RO GU'!L228</f>
        <v>49860000</v>
      </c>
      <c r="J228" s="44">
        <f t="shared" si="110"/>
        <v>140000</v>
      </c>
      <c r="K228" s="43">
        <f>C228-I228</f>
        <v>140000</v>
      </c>
      <c r="L228" s="31">
        <f t="shared" si="105"/>
        <v>0</v>
      </c>
      <c r="M228" s="23">
        <f t="shared" si="109"/>
        <v>0.99719999999999998</v>
      </c>
      <c r="N228" s="23">
        <f t="shared" si="114"/>
        <v>1</v>
      </c>
      <c r="O228" s="50"/>
      <c r="P228" s="50"/>
    </row>
    <row r="229" spans="1:16" ht="8.25" customHeight="1" x14ac:dyDescent="0.25">
      <c r="A229" s="41"/>
      <c r="B229" s="42"/>
      <c r="C229" s="43"/>
      <c r="D229" s="44">
        <f>'[1]MASTER SPD '!G229</f>
        <v>0</v>
      </c>
      <c r="E229" s="44">
        <f>'[1]MASTER RO GU'!E229</f>
        <v>0</v>
      </c>
      <c r="F229" s="44">
        <f>'[1]MASTER RO GU'!F229</f>
        <v>0</v>
      </c>
      <c r="G229" s="44">
        <f>'[1]MASTER RO GU'!I229</f>
        <v>0</v>
      </c>
      <c r="H229" s="44">
        <f>'[1]MASTER RO GU'!J229</f>
        <v>0</v>
      </c>
      <c r="I229" s="44">
        <f>'[1]MASTER RO GU'!L229</f>
        <v>0</v>
      </c>
      <c r="J229" s="44">
        <f t="shared" si="110"/>
        <v>0</v>
      </c>
      <c r="K229" s="52"/>
      <c r="L229" s="31">
        <f t="shared" si="105"/>
        <v>0</v>
      </c>
      <c r="M229" s="53"/>
      <c r="N229" s="23">
        <v>0</v>
      </c>
    </row>
    <row r="230" spans="1:16" s="25" customFormat="1" ht="30.75" customHeight="1" x14ac:dyDescent="0.25">
      <c r="A230" s="26" t="s">
        <v>195</v>
      </c>
      <c r="B230" s="360" t="s">
        <v>196</v>
      </c>
      <c r="C230" s="353">
        <f t="shared" ref="C230:C232" si="117">C231</f>
        <v>40000000</v>
      </c>
      <c r="D230" s="71">
        <f>'[1]MASTER SPD '!G230</f>
        <v>40000000</v>
      </c>
      <c r="E230" s="71">
        <f>'[1]MASTER RO GU'!E230</f>
        <v>0</v>
      </c>
      <c r="F230" s="71">
        <f>'[1]MASTER RO GU'!F230</f>
        <v>0</v>
      </c>
      <c r="G230" s="71">
        <f>'[1]MASTER RO GU'!I230</f>
        <v>35700000</v>
      </c>
      <c r="H230" s="71">
        <f>'[1]MASTER RO GU'!J230</f>
        <v>0</v>
      </c>
      <c r="I230" s="71">
        <f>'[1]MASTER RO GU'!L230</f>
        <v>35700000</v>
      </c>
      <c r="J230" s="30">
        <f t="shared" si="110"/>
        <v>4300000</v>
      </c>
      <c r="K230" s="28">
        <f t="shared" ref="K230:K232" si="118">K231</f>
        <v>4300000</v>
      </c>
      <c r="L230" s="22">
        <f t="shared" si="105"/>
        <v>0</v>
      </c>
      <c r="M230" s="32">
        <f t="shared" ref="M230:M243" si="119">I230/C230*100%</f>
        <v>0.89249999999999996</v>
      </c>
      <c r="N230" s="32">
        <f t="shared" si="114"/>
        <v>1</v>
      </c>
      <c r="O230" s="24"/>
      <c r="P230" s="24"/>
    </row>
    <row r="231" spans="1:16" s="39" customFormat="1" ht="17.25" customHeight="1" x14ac:dyDescent="0.25">
      <c r="A231" s="40" t="s">
        <v>31</v>
      </c>
      <c r="B231" s="34" t="s">
        <v>32</v>
      </c>
      <c r="C231" s="37">
        <f t="shared" si="117"/>
        <v>40000000</v>
      </c>
      <c r="D231" s="30">
        <f>'[1]MASTER SPD '!G231</f>
        <v>40000000</v>
      </c>
      <c r="E231" s="30">
        <f>'[1]MASTER RO GU'!E231</f>
        <v>0</v>
      </c>
      <c r="F231" s="30">
        <f>'[1]MASTER RO GU'!F231</f>
        <v>0</v>
      </c>
      <c r="G231" s="30">
        <f>'[1]MASTER RO GU'!I231</f>
        <v>35700000</v>
      </c>
      <c r="H231" s="30">
        <f>'[1]MASTER RO GU'!J231</f>
        <v>0</v>
      </c>
      <c r="I231" s="30">
        <f>'[1]MASTER RO GU'!L231</f>
        <v>35700000</v>
      </c>
      <c r="J231" s="30">
        <f t="shared" si="110"/>
        <v>4300000</v>
      </c>
      <c r="K231" s="37">
        <f t="shared" si="118"/>
        <v>4300000</v>
      </c>
      <c r="L231" s="22">
        <f t="shared" si="105"/>
        <v>0</v>
      </c>
      <c r="M231" s="32">
        <f t="shared" si="119"/>
        <v>0.89249999999999996</v>
      </c>
      <c r="N231" s="32">
        <f t="shared" si="114"/>
        <v>1</v>
      </c>
      <c r="O231" s="38"/>
      <c r="P231" s="38"/>
    </row>
    <row r="232" spans="1:16" s="39" customFormat="1" ht="17.25" customHeight="1" x14ac:dyDescent="0.25">
      <c r="A232" s="40" t="s">
        <v>34</v>
      </c>
      <c r="B232" s="34" t="s">
        <v>35</v>
      </c>
      <c r="C232" s="37">
        <f t="shared" si="117"/>
        <v>40000000</v>
      </c>
      <c r="D232" s="30">
        <f>'[1]MASTER SPD '!G232</f>
        <v>40000000</v>
      </c>
      <c r="E232" s="30">
        <f>'[1]MASTER RO GU'!E232</f>
        <v>0</v>
      </c>
      <c r="F232" s="30">
        <f>'[1]MASTER RO GU'!F232</f>
        <v>0</v>
      </c>
      <c r="G232" s="30">
        <f>'[1]MASTER RO GU'!I232</f>
        <v>35700000</v>
      </c>
      <c r="H232" s="30">
        <f>'[1]MASTER RO GU'!J232</f>
        <v>0</v>
      </c>
      <c r="I232" s="30">
        <f>'[1]MASTER RO GU'!L232</f>
        <v>35700000</v>
      </c>
      <c r="J232" s="30">
        <f t="shared" si="110"/>
        <v>4300000</v>
      </c>
      <c r="K232" s="37">
        <f t="shared" si="118"/>
        <v>4300000</v>
      </c>
      <c r="L232" s="22">
        <f t="shared" si="105"/>
        <v>0</v>
      </c>
      <c r="M232" s="32">
        <f t="shared" si="119"/>
        <v>0.89249999999999996</v>
      </c>
      <c r="N232" s="32">
        <f t="shared" si="114"/>
        <v>1</v>
      </c>
      <c r="O232" s="38"/>
      <c r="P232" s="38"/>
    </row>
    <row r="233" spans="1:16" s="39" customFormat="1" ht="17.25" customHeight="1" x14ac:dyDescent="0.25">
      <c r="A233" s="40" t="s">
        <v>36</v>
      </c>
      <c r="B233" s="34" t="s">
        <v>37</v>
      </c>
      <c r="C233" s="37">
        <f>SUM(C234,C239)</f>
        <v>40000000</v>
      </c>
      <c r="D233" s="30">
        <f>'[1]MASTER SPD '!G233</f>
        <v>40000000</v>
      </c>
      <c r="E233" s="30">
        <f>'[1]MASTER RO GU'!E233</f>
        <v>0</v>
      </c>
      <c r="F233" s="30">
        <f>'[1]MASTER RO GU'!F233</f>
        <v>0</v>
      </c>
      <c r="G233" s="30">
        <f>'[1]MASTER RO GU'!I233</f>
        <v>35700000</v>
      </c>
      <c r="H233" s="30">
        <f>'[1]MASTER RO GU'!J233</f>
        <v>0</v>
      </c>
      <c r="I233" s="30">
        <f>'[1]MASTER RO GU'!L233</f>
        <v>35700000</v>
      </c>
      <c r="J233" s="30">
        <f t="shared" si="110"/>
        <v>4300000</v>
      </c>
      <c r="K233" s="37">
        <f t="shared" ref="K233" si="120">SUM(K234,K239)</f>
        <v>4300000</v>
      </c>
      <c r="L233" s="22">
        <f t="shared" si="105"/>
        <v>0</v>
      </c>
      <c r="M233" s="32">
        <f t="shared" si="119"/>
        <v>0.89249999999999996</v>
      </c>
      <c r="N233" s="32">
        <f t="shared" si="114"/>
        <v>1</v>
      </c>
      <c r="O233" s="38"/>
      <c r="P233" s="38"/>
    </row>
    <row r="234" spans="1:16" s="39" customFormat="1" ht="17.25" customHeight="1" x14ac:dyDescent="0.25">
      <c r="A234" s="40" t="s">
        <v>38</v>
      </c>
      <c r="B234" s="34" t="s">
        <v>39</v>
      </c>
      <c r="C234" s="37">
        <f>SUM(C235:C238)</f>
        <v>19600000</v>
      </c>
      <c r="D234" s="30">
        <f>'[1]MASTER SPD '!G234</f>
        <v>19600000</v>
      </c>
      <c r="E234" s="30">
        <f>'[1]MASTER RO GU'!E234</f>
        <v>0</v>
      </c>
      <c r="F234" s="30">
        <f>'[1]MASTER RO GU'!F234</f>
        <v>0</v>
      </c>
      <c r="G234" s="30">
        <f>'[1]MASTER RO GU'!I234</f>
        <v>17100000</v>
      </c>
      <c r="H234" s="30">
        <f>'[1]MASTER RO GU'!J234</f>
        <v>0</v>
      </c>
      <c r="I234" s="30">
        <f>'[1]MASTER RO GU'!L234</f>
        <v>17100000</v>
      </c>
      <c r="J234" s="30">
        <f t="shared" si="110"/>
        <v>2500000</v>
      </c>
      <c r="K234" s="37">
        <f t="shared" ref="K234" si="121">SUM(K235:K238)</f>
        <v>2500000</v>
      </c>
      <c r="L234" s="78">
        <f t="shared" si="105"/>
        <v>0</v>
      </c>
      <c r="M234" s="79">
        <f t="shared" si="119"/>
        <v>0.87244897959183676</v>
      </c>
      <c r="N234" s="79">
        <f t="shared" si="114"/>
        <v>1</v>
      </c>
      <c r="O234" s="38"/>
      <c r="P234" s="38"/>
    </row>
    <row r="235" spans="1:16" ht="22.5" customHeight="1" x14ac:dyDescent="0.25">
      <c r="A235" s="41" t="s">
        <v>40</v>
      </c>
      <c r="B235" s="42" t="s">
        <v>41</v>
      </c>
      <c r="C235" s="43">
        <v>2515700</v>
      </c>
      <c r="D235" s="44">
        <f>'[1]MASTER SPD '!G235</f>
        <v>2515700</v>
      </c>
      <c r="E235" s="44">
        <f>'[1]MASTER RO GU'!E235</f>
        <v>0</v>
      </c>
      <c r="F235" s="44">
        <f>'[1]MASTER RO GU'!F235</f>
        <v>0</v>
      </c>
      <c r="G235" s="44">
        <f>'[1]MASTER RO GU'!I235</f>
        <v>2515700</v>
      </c>
      <c r="H235" s="44">
        <f>'[1]MASTER RO GU'!J235</f>
        <v>0</v>
      </c>
      <c r="I235" s="44">
        <f>'[1]MASTER RO GU'!L235</f>
        <v>2515700</v>
      </c>
      <c r="J235" s="44">
        <f t="shared" si="110"/>
        <v>0</v>
      </c>
      <c r="K235" s="43">
        <f>C235-I235</f>
        <v>0</v>
      </c>
      <c r="L235" s="31">
        <f t="shared" si="105"/>
        <v>0</v>
      </c>
      <c r="M235" s="54">
        <f t="shared" si="119"/>
        <v>1</v>
      </c>
      <c r="N235" s="23">
        <f t="shared" si="114"/>
        <v>1</v>
      </c>
    </row>
    <row r="236" spans="1:16" ht="19.5" customHeight="1" x14ac:dyDescent="0.25">
      <c r="A236" s="41" t="s">
        <v>42</v>
      </c>
      <c r="B236" s="42" t="s">
        <v>43</v>
      </c>
      <c r="C236" s="43">
        <v>1834300</v>
      </c>
      <c r="D236" s="44">
        <f>'[1]MASTER SPD '!G236</f>
        <v>1834300</v>
      </c>
      <c r="E236" s="44">
        <f>'[1]MASTER RO GU'!E236</f>
        <v>0</v>
      </c>
      <c r="F236" s="44">
        <f>'[1]MASTER RO GU'!F236</f>
        <v>0</v>
      </c>
      <c r="G236" s="44">
        <f>'[1]MASTER RO GU'!I236</f>
        <v>1834300</v>
      </c>
      <c r="H236" s="44">
        <f>'[1]MASTER RO GU'!J236</f>
        <v>0</v>
      </c>
      <c r="I236" s="44">
        <f>'[1]MASTER RO GU'!L236</f>
        <v>1834300</v>
      </c>
      <c r="J236" s="44">
        <f t="shared" si="110"/>
        <v>0</v>
      </c>
      <c r="K236" s="43">
        <f>C236-I236</f>
        <v>0</v>
      </c>
      <c r="L236" s="31">
        <f t="shared" si="105"/>
        <v>0</v>
      </c>
      <c r="M236" s="23">
        <f t="shared" si="119"/>
        <v>1</v>
      </c>
      <c r="N236" s="23">
        <f t="shared" si="114"/>
        <v>1</v>
      </c>
    </row>
    <row r="237" spans="1:16" s="51" customFormat="1" ht="17.45" customHeight="1" x14ac:dyDescent="0.25">
      <c r="A237" s="47" t="s">
        <v>52</v>
      </c>
      <c r="B237" s="55" t="s">
        <v>53</v>
      </c>
      <c r="C237" s="49">
        <v>6250000</v>
      </c>
      <c r="D237" s="44">
        <f>'[1]MASTER SPD '!G237</f>
        <v>6250000</v>
      </c>
      <c r="E237" s="44">
        <f>'[1]MASTER RO GU'!E237</f>
        <v>0</v>
      </c>
      <c r="F237" s="44">
        <f>'[1]MASTER RO GU'!F237</f>
        <v>0</v>
      </c>
      <c r="G237" s="44">
        <f>'[1]MASTER RO GU'!I237</f>
        <v>3750000</v>
      </c>
      <c r="H237" s="44">
        <f>'[1]MASTER RO GU'!J237</f>
        <v>0</v>
      </c>
      <c r="I237" s="44">
        <f>'[1]MASTER RO GU'!L237</f>
        <v>3750000</v>
      </c>
      <c r="J237" s="44">
        <f t="shared" si="110"/>
        <v>2500000</v>
      </c>
      <c r="K237" s="43">
        <f>C237-I237</f>
        <v>2500000</v>
      </c>
      <c r="L237" s="31">
        <f t="shared" si="105"/>
        <v>0</v>
      </c>
      <c r="M237" s="23">
        <f t="shared" si="119"/>
        <v>0.6</v>
      </c>
      <c r="N237" s="23">
        <f t="shared" si="114"/>
        <v>1</v>
      </c>
      <c r="O237" s="50"/>
      <c r="P237" s="50"/>
    </row>
    <row r="238" spans="1:16" ht="30" customHeight="1" x14ac:dyDescent="0.25">
      <c r="A238" s="41" t="s">
        <v>97</v>
      </c>
      <c r="B238" s="124" t="s">
        <v>98</v>
      </c>
      <c r="C238" s="43">
        <v>9000000</v>
      </c>
      <c r="D238" s="44">
        <f>'[1]MASTER SPD '!G238</f>
        <v>9000000</v>
      </c>
      <c r="E238" s="44">
        <f>'[1]MASTER RO GU'!E238</f>
        <v>0</v>
      </c>
      <c r="F238" s="44">
        <f>'[1]MASTER RO GU'!F238</f>
        <v>0</v>
      </c>
      <c r="G238" s="44">
        <f>'[1]MASTER RO GU'!I238</f>
        <v>9000000</v>
      </c>
      <c r="H238" s="44">
        <f>'[1]MASTER RO GU'!J238</f>
        <v>0</v>
      </c>
      <c r="I238" s="44">
        <f>'[1]MASTER RO GU'!L238</f>
        <v>9000000</v>
      </c>
      <c r="J238" s="44">
        <f t="shared" si="110"/>
        <v>0</v>
      </c>
      <c r="K238" s="43">
        <f>C238-I238</f>
        <v>0</v>
      </c>
      <c r="L238" s="31">
        <f t="shared" si="105"/>
        <v>0</v>
      </c>
      <c r="M238" s="23">
        <f t="shared" si="119"/>
        <v>1</v>
      </c>
      <c r="N238" s="23">
        <f t="shared" si="114"/>
        <v>1</v>
      </c>
    </row>
    <row r="239" spans="1:16" s="39" customFormat="1" ht="17.25" customHeight="1" x14ac:dyDescent="0.25">
      <c r="A239" s="40" t="s">
        <v>44</v>
      </c>
      <c r="B239" s="34" t="s">
        <v>45</v>
      </c>
      <c r="C239" s="37">
        <f>C240</f>
        <v>20400000</v>
      </c>
      <c r="D239" s="30">
        <f>'[1]MASTER SPD '!G239</f>
        <v>20400000</v>
      </c>
      <c r="E239" s="30">
        <f>'[1]MASTER RO GU'!E239</f>
        <v>0</v>
      </c>
      <c r="F239" s="30">
        <f>'[1]MASTER RO GU'!F239</f>
        <v>0</v>
      </c>
      <c r="G239" s="30">
        <f>'[1]MASTER RO GU'!I239</f>
        <v>18600000</v>
      </c>
      <c r="H239" s="30">
        <f>'[1]MASTER RO GU'!J239</f>
        <v>0</v>
      </c>
      <c r="I239" s="30">
        <f>'[1]MASTER RO GU'!L239</f>
        <v>18600000</v>
      </c>
      <c r="J239" s="30">
        <f t="shared" si="110"/>
        <v>1800000</v>
      </c>
      <c r="K239" s="37">
        <f t="shared" ref="K239" si="122">K240</f>
        <v>1800000</v>
      </c>
      <c r="L239" s="22">
        <f t="shared" si="105"/>
        <v>0</v>
      </c>
      <c r="M239" s="32">
        <f t="shared" si="119"/>
        <v>0.91176470588235292</v>
      </c>
      <c r="N239" s="32">
        <f t="shared" si="114"/>
        <v>1</v>
      </c>
      <c r="O239" s="38"/>
      <c r="P239" s="38"/>
    </row>
    <row r="240" spans="1:16" s="39" customFormat="1" ht="17.25" customHeight="1" x14ac:dyDescent="0.25">
      <c r="A240" s="40" t="s">
        <v>46</v>
      </c>
      <c r="B240" s="34" t="s">
        <v>47</v>
      </c>
      <c r="C240" s="37">
        <f>SUM(C241:C243)</f>
        <v>20400000</v>
      </c>
      <c r="D240" s="30">
        <f>'[1]MASTER SPD '!G240</f>
        <v>20400000</v>
      </c>
      <c r="E240" s="30">
        <f>'[1]MASTER RO GU'!E240</f>
        <v>0</v>
      </c>
      <c r="F240" s="30">
        <f>'[1]MASTER RO GU'!F240</f>
        <v>0</v>
      </c>
      <c r="G240" s="30">
        <f>'[1]MASTER RO GU'!I240</f>
        <v>18600000</v>
      </c>
      <c r="H240" s="30">
        <f>'[1]MASTER RO GU'!J240</f>
        <v>0</v>
      </c>
      <c r="I240" s="30">
        <f>'[1]MASTER RO GU'!L240</f>
        <v>18600000</v>
      </c>
      <c r="J240" s="30">
        <f t="shared" si="110"/>
        <v>1800000</v>
      </c>
      <c r="K240" s="37">
        <f t="shared" ref="K240" si="123">SUM(K241:K243)</f>
        <v>1800000</v>
      </c>
      <c r="L240" s="22">
        <f t="shared" si="105"/>
        <v>0</v>
      </c>
      <c r="M240" s="32">
        <f t="shared" si="119"/>
        <v>0.91176470588235292</v>
      </c>
      <c r="N240" s="32">
        <f t="shared" si="114"/>
        <v>1</v>
      </c>
      <c r="O240" s="38"/>
      <c r="P240" s="38"/>
    </row>
    <row r="241" spans="1:16" s="51" customFormat="1" ht="17.45" customHeight="1" x14ac:dyDescent="0.25">
      <c r="A241" s="47" t="s">
        <v>179</v>
      </c>
      <c r="B241" s="48" t="s">
        <v>136</v>
      </c>
      <c r="C241" s="49">
        <v>5400000</v>
      </c>
      <c r="D241" s="44">
        <f>'[1]MASTER SPD '!G241</f>
        <v>5400000</v>
      </c>
      <c r="E241" s="44">
        <f>'[1]MASTER RO GU'!E241</f>
        <v>0</v>
      </c>
      <c r="F241" s="44">
        <f>'[1]MASTER RO GU'!F241</f>
        <v>0</v>
      </c>
      <c r="G241" s="44">
        <f>'[1]MASTER RO GU'!I241</f>
        <v>3600000</v>
      </c>
      <c r="H241" s="44">
        <f>'[1]MASTER RO GU'!J241</f>
        <v>0</v>
      </c>
      <c r="I241" s="44">
        <f>'[1]MASTER RO GU'!L241</f>
        <v>3600000</v>
      </c>
      <c r="J241" s="44">
        <f t="shared" si="110"/>
        <v>1800000</v>
      </c>
      <c r="K241" s="43">
        <f>C241-I241</f>
        <v>1800000</v>
      </c>
      <c r="L241" s="31">
        <f t="shared" si="105"/>
        <v>0</v>
      </c>
      <c r="M241" s="23">
        <f t="shared" si="119"/>
        <v>0.66666666666666663</v>
      </c>
      <c r="N241" s="23">
        <f t="shared" si="114"/>
        <v>1</v>
      </c>
      <c r="O241" s="50"/>
      <c r="P241" s="50"/>
    </row>
    <row r="242" spans="1:16" s="51" customFormat="1" ht="18" customHeight="1" x14ac:dyDescent="0.25">
      <c r="A242" s="47" t="s">
        <v>181</v>
      </c>
      <c r="B242" s="48" t="s">
        <v>182</v>
      </c>
      <c r="C242" s="49">
        <v>10000000</v>
      </c>
      <c r="D242" s="44">
        <f>'[1]MASTER SPD '!G242</f>
        <v>10000000</v>
      </c>
      <c r="E242" s="44">
        <f>'[1]MASTER RO GU'!E242</f>
        <v>0</v>
      </c>
      <c r="F242" s="44">
        <f>'[1]MASTER RO GU'!F242</f>
        <v>0</v>
      </c>
      <c r="G242" s="44">
        <f>'[1]MASTER RO GU'!I242</f>
        <v>10000000</v>
      </c>
      <c r="H242" s="44">
        <f>'[1]MASTER RO GU'!J242</f>
        <v>0</v>
      </c>
      <c r="I242" s="44">
        <f>'[1]MASTER RO GU'!L242</f>
        <v>10000000</v>
      </c>
      <c r="J242" s="44">
        <f t="shared" si="110"/>
        <v>0</v>
      </c>
      <c r="K242" s="43">
        <f>C242-I242</f>
        <v>0</v>
      </c>
      <c r="L242" s="31">
        <f t="shared" si="105"/>
        <v>0</v>
      </c>
      <c r="M242" s="23">
        <f t="shared" si="119"/>
        <v>1</v>
      </c>
      <c r="N242" s="23">
        <f t="shared" si="114"/>
        <v>1</v>
      </c>
      <c r="O242" s="50"/>
      <c r="P242" s="50"/>
    </row>
    <row r="243" spans="1:16" s="51" customFormat="1" ht="17.25" customHeight="1" x14ac:dyDescent="0.25">
      <c r="A243" s="47" t="s">
        <v>197</v>
      </c>
      <c r="B243" s="48" t="s">
        <v>100</v>
      </c>
      <c r="C243" s="49">
        <v>5000000</v>
      </c>
      <c r="D243" s="44">
        <f>'[1]MASTER SPD '!G243</f>
        <v>5000000</v>
      </c>
      <c r="E243" s="44">
        <f>'[1]MASTER RO GU'!E243</f>
        <v>0</v>
      </c>
      <c r="F243" s="44">
        <f>'[1]MASTER RO GU'!F243</f>
        <v>0</v>
      </c>
      <c r="G243" s="44">
        <f>'[1]MASTER RO GU'!I243</f>
        <v>5000000</v>
      </c>
      <c r="H243" s="44">
        <f>'[1]MASTER RO GU'!J243</f>
        <v>0</v>
      </c>
      <c r="I243" s="44">
        <f>'[1]MASTER RO GU'!L243</f>
        <v>5000000</v>
      </c>
      <c r="J243" s="44">
        <f t="shared" si="110"/>
        <v>0</v>
      </c>
      <c r="K243" s="43">
        <f>C243-I243</f>
        <v>0</v>
      </c>
      <c r="L243" s="31">
        <f t="shared" si="105"/>
        <v>0</v>
      </c>
      <c r="M243" s="23">
        <f t="shared" si="119"/>
        <v>1</v>
      </c>
      <c r="N243" s="23">
        <f t="shared" si="114"/>
        <v>1</v>
      </c>
      <c r="O243" s="50"/>
      <c r="P243" s="50"/>
    </row>
    <row r="244" spans="1:16" ht="11.25" customHeight="1" x14ac:dyDescent="0.25">
      <c r="A244" s="41"/>
      <c r="B244" s="42"/>
      <c r="C244" s="43"/>
      <c r="D244" s="44">
        <f>'[1]MASTER SPD '!G244</f>
        <v>0</v>
      </c>
      <c r="E244" s="44">
        <f>'[1]MASTER RO GU'!E244</f>
        <v>0</v>
      </c>
      <c r="F244" s="44">
        <f>'[1]MASTER RO GU'!F244</f>
        <v>0</v>
      </c>
      <c r="G244" s="44">
        <f>'[1]MASTER RO GU'!I244</f>
        <v>0</v>
      </c>
      <c r="H244" s="44">
        <f>'[1]MASTER RO GU'!J244</f>
        <v>0</v>
      </c>
      <c r="I244" s="44">
        <f>'[1]MASTER RO GU'!L244</f>
        <v>0</v>
      </c>
      <c r="J244" s="44">
        <f t="shared" si="110"/>
        <v>0</v>
      </c>
      <c r="K244" s="52"/>
      <c r="L244" s="31">
        <f t="shared" si="105"/>
        <v>0</v>
      </c>
      <c r="M244" s="53"/>
      <c r="N244" s="23"/>
    </row>
    <row r="245" spans="1:16" s="25" customFormat="1" ht="29.25" customHeight="1" x14ac:dyDescent="0.25">
      <c r="A245" s="26" t="s">
        <v>198</v>
      </c>
      <c r="B245" s="27" t="s">
        <v>199</v>
      </c>
      <c r="C245" s="390">
        <f>SUM(C246,C287)</f>
        <v>1643500000</v>
      </c>
      <c r="D245" s="30">
        <f>'[1]MASTER SPD '!G245</f>
        <v>1643500000</v>
      </c>
      <c r="E245" s="30">
        <f>'[1]MASTER RO GU'!E245</f>
        <v>0</v>
      </c>
      <c r="F245" s="30">
        <f>'[1]MASTER RO GU'!F245</f>
        <v>965000000</v>
      </c>
      <c r="G245" s="30">
        <f>'[1]MASTER RO GU'!I245</f>
        <v>309760230</v>
      </c>
      <c r="H245" s="30">
        <f>'[1]MASTER RO GU'!J245</f>
        <v>363399500</v>
      </c>
      <c r="I245" s="397">
        <f>'[1]MASTER RO GU'!L245</f>
        <v>1638159730</v>
      </c>
      <c r="J245" s="30">
        <f t="shared" si="110"/>
        <v>5340270</v>
      </c>
      <c r="K245" s="29">
        <f>SUM(K246,K287)</f>
        <v>5340270</v>
      </c>
      <c r="L245" s="22">
        <f t="shared" si="105"/>
        <v>0</v>
      </c>
      <c r="M245" s="32">
        <f t="shared" ref="M245:M266" si="124">I245/C245*100%</f>
        <v>0.99675067234560388</v>
      </c>
      <c r="N245" s="32">
        <f t="shared" si="114"/>
        <v>1</v>
      </c>
      <c r="O245" s="24"/>
      <c r="P245" s="24"/>
    </row>
    <row r="246" spans="1:16" s="39" customFormat="1" ht="21" customHeight="1" x14ac:dyDescent="0.25">
      <c r="A246" s="40" t="s">
        <v>200</v>
      </c>
      <c r="B246" s="34" t="s">
        <v>201</v>
      </c>
      <c r="C246" s="36">
        <f t="shared" ref="C246" si="125">C247</f>
        <v>1290000000</v>
      </c>
      <c r="D246" s="30">
        <f>'[1]MASTER SPD '!G246</f>
        <v>1290000000</v>
      </c>
      <c r="E246" s="30">
        <f>'[1]MASTER RO GU'!E246</f>
        <v>0</v>
      </c>
      <c r="F246" s="30">
        <f>'[1]MASTER RO GU'!F246</f>
        <v>765000000</v>
      </c>
      <c r="G246" s="30">
        <f>'[1]MASTER RO GU'!I246</f>
        <v>266060230</v>
      </c>
      <c r="H246" s="30">
        <f>'[1]MASTER RO GU'!J246</f>
        <v>255210000</v>
      </c>
      <c r="I246" s="30">
        <f>'[1]MASTER RO GU'!L246</f>
        <v>1286270230</v>
      </c>
      <c r="J246" s="30">
        <f t="shared" si="110"/>
        <v>3729770</v>
      </c>
      <c r="K246" s="36">
        <f t="shared" ref="K246:K248" si="126">K247</f>
        <v>3729770</v>
      </c>
      <c r="L246" s="22">
        <f t="shared" si="105"/>
        <v>0</v>
      </c>
      <c r="M246" s="32">
        <f t="shared" si="124"/>
        <v>0.99710870542635655</v>
      </c>
      <c r="N246" s="32">
        <f t="shared" si="114"/>
        <v>1</v>
      </c>
      <c r="O246" s="38"/>
      <c r="P246" s="38"/>
    </row>
    <row r="247" spans="1:16" s="25" customFormat="1" ht="30.75" customHeight="1" x14ac:dyDescent="0.25">
      <c r="A247" s="85" t="s">
        <v>202</v>
      </c>
      <c r="B247" s="355" t="s">
        <v>203</v>
      </c>
      <c r="C247" s="356">
        <f>C248</f>
        <v>1290000000</v>
      </c>
      <c r="D247" s="71">
        <f>'[1]MASTER SPD '!G247</f>
        <v>1290000000</v>
      </c>
      <c r="E247" s="71">
        <f>'[1]MASTER RO GU'!E247</f>
        <v>0</v>
      </c>
      <c r="F247" s="71">
        <f>'[1]MASTER RO GU'!F247</f>
        <v>765000000</v>
      </c>
      <c r="G247" s="71">
        <f>'[1]MASTER RO GU'!I247</f>
        <v>266060230</v>
      </c>
      <c r="H247" s="71">
        <f>'[1]MASTER RO GU'!J247</f>
        <v>255210000</v>
      </c>
      <c r="I247" s="71">
        <f>'[1]MASTER RO GU'!L247</f>
        <v>1286270230</v>
      </c>
      <c r="J247" s="30">
        <f t="shared" si="110"/>
        <v>3729770</v>
      </c>
      <c r="K247" s="87">
        <f t="shared" si="126"/>
        <v>3729770</v>
      </c>
      <c r="L247" s="22">
        <f t="shared" si="105"/>
        <v>0</v>
      </c>
      <c r="M247" s="32">
        <f t="shared" si="124"/>
        <v>0.99710870542635655</v>
      </c>
      <c r="N247" s="32">
        <f t="shared" si="114"/>
        <v>1</v>
      </c>
      <c r="O247" s="24"/>
      <c r="P247" s="24"/>
    </row>
    <row r="248" spans="1:16" s="39" customFormat="1" ht="18" customHeight="1" x14ac:dyDescent="0.25">
      <c r="A248" s="40" t="s">
        <v>31</v>
      </c>
      <c r="B248" s="34" t="s">
        <v>32</v>
      </c>
      <c r="C248" s="37">
        <f>C249</f>
        <v>1290000000</v>
      </c>
      <c r="D248" s="30">
        <f>'[1]MASTER SPD '!G248</f>
        <v>1290000000</v>
      </c>
      <c r="E248" s="30">
        <f>'[1]MASTER RO GU'!E248</f>
        <v>0</v>
      </c>
      <c r="F248" s="30">
        <f>'[1]MASTER RO GU'!F248</f>
        <v>765000000</v>
      </c>
      <c r="G248" s="30">
        <f>'[1]MASTER RO GU'!I248</f>
        <v>266060230</v>
      </c>
      <c r="H248" s="30">
        <f>'[1]MASTER RO GU'!J248</f>
        <v>255210000</v>
      </c>
      <c r="I248" s="30">
        <f>'[1]MASTER RO GU'!L248</f>
        <v>1286270230</v>
      </c>
      <c r="J248" s="30">
        <f t="shared" si="110"/>
        <v>3729770</v>
      </c>
      <c r="K248" s="37">
        <f t="shared" si="126"/>
        <v>3729770</v>
      </c>
      <c r="L248" s="78">
        <f t="shared" si="105"/>
        <v>0</v>
      </c>
      <c r="M248" s="79">
        <f t="shared" si="124"/>
        <v>0.99710870542635655</v>
      </c>
      <c r="N248" s="79">
        <f t="shared" si="114"/>
        <v>1</v>
      </c>
      <c r="O248" s="38"/>
      <c r="P248" s="38"/>
    </row>
    <row r="249" spans="1:16" s="39" customFormat="1" ht="18" customHeight="1" x14ac:dyDescent="0.25">
      <c r="A249" s="40" t="s">
        <v>34</v>
      </c>
      <c r="B249" s="34" t="s">
        <v>35</v>
      </c>
      <c r="C249" s="37">
        <f>SUM(C250,C270)</f>
        <v>1290000000</v>
      </c>
      <c r="D249" s="30">
        <f>'[1]MASTER SPD '!G249</f>
        <v>1290000000</v>
      </c>
      <c r="E249" s="30">
        <f>'[1]MASTER RO GU'!E249</f>
        <v>0</v>
      </c>
      <c r="F249" s="30">
        <f>'[1]MASTER RO GU'!F249</f>
        <v>765000000</v>
      </c>
      <c r="G249" s="30">
        <f>'[1]MASTER RO GU'!I249</f>
        <v>266060230</v>
      </c>
      <c r="H249" s="30">
        <f>'[1]MASTER RO GU'!J249</f>
        <v>255210000</v>
      </c>
      <c r="I249" s="30">
        <f>'[1]MASTER RO GU'!L249</f>
        <v>1286270230</v>
      </c>
      <c r="J249" s="30">
        <f t="shared" si="110"/>
        <v>3729770</v>
      </c>
      <c r="K249" s="37">
        <f>SUM(K250,K270,K281)</f>
        <v>3729770</v>
      </c>
      <c r="L249" s="22">
        <f t="shared" si="105"/>
        <v>0</v>
      </c>
      <c r="M249" s="32">
        <f t="shared" si="124"/>
        <v>0.99710870542635655</v>
      </c>
      <c r="N249" s="32">
        <f t="shared" si="114"/>
        <v>1</v>
      </c>
      <c r="O249" s="38"/>
      <c r="P249" s="38"/>
    </row>
    <row r="250" spans="1:16" s="39" customFormat="1" ht="18" customHeight="1" x14ac:dyDescent="0.25">
      <c r="A250" s="40" t="s">
        <v>36</v>
      </c>
      <c r="B250" s="34" t="s">
        <v>37</v>
      </c>
      <c r="C250" s="37">
        <f>SUM(C251)</f>
        <v>112142000</v>
      </c>
      <c r="D250" s="30">
        <f>'[1]MASTER SPD '!G250</f>
        <v>112142000</v>
      </c>
      <c r="E250" s="30">
        <f>'[1]MASTER RO GU'!E250</f>
        <v>0</v>
      </c>
      <c r="F250" s="30">
        <f>'[1]MASTER RO GU'!F250</f>
        <v>0</v>
      </c>
      <c r="G250" s="30">
        <f>'[1]MASTER RO GU'!I250</f>
        <v>68597000</v>
      </c>
      <c r="H250" s="30">
        <f>'[1]MASTER RO GU'!J250</f>
        <v>43410000</v>
      </c>
      <c r="I250" s="30">
        <f>'[1]MASTER RO GU'!L250</f>
        <v>112007000</v>
      </c>
      <c r="J250" s="30">
        <f t="shared" si="110"/>
        <v>135000</v>
      </c>
      <c r="K250" s="37">
        <f t="shared" ref="K250" si="127">SUM(K251)</f>
        <v>135000</v>
      </c>
      <c r="L250" s="22">
        <f t="shared" si="105"/>
        <v>0</v>
      </c>
      <c r="M250" s="32">
        <f t="shared" si="124"/>
        <v>0.99879616914269409</v>
      </c>
      <c r="N250" s="32">
        <f t="shared" si="114"/>
        <v>1</v>
      </c>
      <c r="O250" s="38"/>
      <c r="P250" s="38"/>
    </row>
    <row r="251" spans="1:16" s="39" customFormat="1" ht="18" customHeight="1" x14ac:dyDescent="0.25">
      <c r="A251" s="40" t="s">
        <v>38</v>
      </c>
      <c r="B251" s="34" t="s">
        <v>39</v>
      </c>
      <c r="C251" s="37">
        <f>SUM(C252,C256,C260,C263,C264,C265,C267)</f>
        <v>112142000</v>
      </c>
      <c r="D251" s="30">
        <f>'[1]MASTER SPD '!G251</f>
        <v>112142000</v>
      </c>
      <c r="E251" s="30">
        <f>'[1]MASTER RO GU'!E251</f>
        <v>0</v>
      </c>
      <c r="F251" s="30">
        <f>'[1]MASTER RO GU'!F251</f>
        <v>0</v>
      </c>
      <c r="G251" s="30">
        <f>'[1]MASTER RO GU'!I251</f>
        <v>68597000</v>
      </c>
      <c r="H251" s="30">
        <f>'[1]MASTER RO GU'!J251</f>
        <v>43410000</v>
      </c>
      <c r="I251" s="30">
        <f>'[1]MASTER RO GU'!L251</f>
        <v>112007000</v>
      </c>
      <c r="J251" s="30">
        <f t="shared" si="110"/>
        <v>135000</v>
      </c>
      <c r="K251" s="37">
        <f>SUM(K252,K256,K260,K263,K264,K265,K267)</f>
        <v>135000</v>
      </c>
      <c r="L251" s="22">
        <f t="shared" si="105"/>
        <v>0</v>
      </c>
      <c r="M251" s="32">
        <f t="shared" si="124"/>
        <v>0.99879616914269409</v>
      </c>
      <c r="N251" s="32">
        <f t="shared" si="114"/>
        <v>1</v>
      </c>
      <c r="O251" s="38"/>
      <c r="P251" s="38"/>
    </row>
    <row r="252" spans="1:16" s="46" customFormat="1" ht="23.25" customHeight="1" x14ac:dyDescent="0.25">
      <c r="A252" s="26" t="s">
        <v>40</v>
      </c>
      <c r="B252" s="27" t="s">
        <v>41</v>
      </c>
      <c r="C252" s="43">
        <v>6002600</v>
      </c>
      <c r="D252" s="80">
        <f>'[1]MASTER SPD '!G252</f>
        <v>6002600</v>
      </c>
      <c r="E252" s="80">
        <f>'[1]MASTER RO GU'!E252</f>
        <v>0</v>
      </c>
      <c r="F252" s="80">
        <f>'[1]MASTER RO GU'!F252</f>
        <v>0</v>
      </c>
      <c r="G252" s="80">
        <f>'[1]MASTER RO GU'!I252</f>
        <v>4000000</v>
      </c>
      <c r="H252" s="80">
        <f>'[1]MASTER RO GU'!J252</f>
        <v>2002600</v>
      </c>
      <c r="I252" s="80">
        <f>'[1]MASTER RO GU'!L252</f>
        <v>6002600</v>
      </c>
      <c r="J252" s="80">
        <f t="shared" si="110"/>
        <v>0</v>
      </c>
      <c r="K252" s="43">
        <f t="shared" ref="K252:K267" si="128">C252-I252</f>
        <v>0</v>
      </c>
      <c r="L252" s="31">
        <f t="shared" si="105"/>
        <v>0</v>
      </c>
      <c r="M252" s="23">
        <f t="shared" si="124"/>
        <v>1</v>
      </c>
      <c r="N252" s="23">
        <f t="shared" si="114"/>
        <v>1</v>
      </c>
      <c r="O252" s="45"/>
      <c r="P252" s="45"/>
    </row>
    <row r="253" spans="1:16" s="46" customFormat="1" ht="30" hidden="1" customHeight="1" x14ac:dyDescent="0.25">
      <c r="A253" s="41"/>
      <c r="B253" s="125" t="s">
        <v>204</v>
      </c>
      <c r="C253" s="119">
        <v>4000000</v>
      </c>
      <c r="D253" s="126">
        <f>'[1]MASTER SPD '!G253</f>
        <v>4000000</v>
      </c>
      <c r="E253" s="126"/>
      <c r="F253" s="126"/>
      <c r="G253" s="126">
        <f>'[1]MASTER RO GU'!I253</f>
        <v>4000000</v>
      </c>
      <c r="H253" s="126"/>
      <c r="I253" s="126">
        <f>'[1]MASTER RO GU'!L253</f>
        <v>6002600</v>
      </c>
      <c r="J253" s="126">
        <f t="shared" si="110"/>
        <v>-2002600</v>
      </c>
      <c r="K253" s="119">
        <f t="shared" si="128"/>
        <v>-2002600</v>
      </c>
      <c r="L253" s="31">
        <f t="shared" si="105"/>
        <v>0</v>
      </c>
      <c r="M253" s="61">
        <f t="shared" si="124"/>
        <v>1.50065</v>
      </c>
      <c r="N253" s="61">
        <f t="shared" si="114"/>
        <v>1</v>
      </c>
      <c r="O253" s="45"/>
      <c r="P253" s="45"/>
    </row>
    <row r="254" spans="1:16" s="46" customFormat="1" ht="30" hidden="1" customHeight="1" x14ac:dyDescent="0.25">
      <c r="A254" s="41"/>
      <c r="B254" s="125" t="s">
        <v>204</v>
      </c>
      <c r="C254" s="119">
        <v>0</v>
      </c>
      <c r="D254" s="126">
        <f>'[1]MASTER SPD '!G254</f>
        <v>0</v>
      </c>
      <c r="E254" s="126">
        <f>'[1]MASTER RO GU'!E254</f>
        <v>0</v>
      </c>
      <c r="F254" s="126">
        <f>'[1]MASTER RO GU'!F254</f>
        <v>0</v>
      </c>
      <c r="G254" s="126">
        <f>'[1]MASTER RO GU'!I254</f>
        <v>0</v>
      </c>
      <c r="H254" s="126">
        <f>'[1]MASTER RO GU'!J254</f>
        <v>0</v>
      </c>
      <c r="I254" s="126">
        <f>'[1]MASTER RO GU'!L254</f>
        <v>0</v>
      </c>
      <c r="J254" s="126">
        <f t="shared" si="110"/>
        <v>0</v>
      </c>
      <c r="K254" s="119">
        <f t="shared" si="128"/>
        <v>0</v>
      </c>
      <c r="L254" s="31">
        <f t="shared" si="105"/>
        <v>0</v>
      </c>
      <c r="M254" s="61"/>
      <c r="N254" s="61"/>
      <c r="O254" s="45"/>
      <c r="P254" s="45"/>
    </row>
    <row r="255" spans="1:16" s="46" customFormat="1" ht="30" hidden="1" customHeight="1" x14ac:dyDescent="0.25">
      <c r="A255" s="41"/>
      <c r="B255" s="125" t="s">
        <v>205</v>
      </c>
      <c r="C255" s="119">
        <v>0</v>
      </c>
      <c r="D255" s="126">
        <f>'[1]MASTER SPD '!G255</f>
        <v>0</v>
      </c>
      <c r="E255" s="126">
        <f>'[1]MASTER RO GU'!E255</f>
        <v>0</v>
      </c>
      <c r="F255" s="126">
        <f>'[1]MASTER RO GU'!F255</f>
        <v>0</v>
      </c>
      <c r="G255" s="126">
        <f>'[1]MASTER RO GU'!I255</f>
        <v>0</v>
      </c>
      <c r="H255" s="126">
        <f>'[1]MASTER RO GU'!J255</f>
        <v>0</v>
      </c>
      <c r="I255" s="126">
        <f>'[1]MASTER RO GU'!L255</f>
        <v>0</v>
      </c>
      <c r="J255" s="126">
        <f t="shared" si="110"/>
        <v>0</v>
      </c>
      <c r="K255" s="119">
        <f t="shared" si="128"/>
        <v>0</v>
      </c>
      <c r="L255" s="31">
        <f t="shared" si="105"/>
        <v>0</v>
      </c>
      <c r="M255" s="61"/>
      <c r="N255" s="61"/>
      <c r="O255" s="45"/>
      <c r="P255" s="45"/>
    </row>
    <row r="256" spans="1:16" ht="18" customHeight="1" x14ac:dyDescent="0.25">
      <c r="A256" s="40" t="s">
        <v>42</v>
      </c>
      <c r="B256" s="34" t="s">
        <v>43</v>
      </c>
      <c r="C256" s="28">
        <f>SUM(C257:C259)</f>
        <v>1172000</v>
      </c>
      <c r="D256" s="28">
        <f>'[1]MASTER SPD '!G256</f>
        <v>1172000</v>
      </c>
      <c r="E256" s="28">
        <f>SUM(E257:E259)</f>
        <v>0</v>
      </c>
      <c r="F256" s="30">
        <f>'[1]MASTER RO GU'!F256</f>
        <v>0</v>
      </c>
      <c r="G256" s="30">
        <f>'[1]MASTER RO GU'!I256</f>
        <v>1172000</v>
      </c>
      <c r="H256" s="30">
        <f>'[1]MASTER RO GU'!J256</f>
        <v>0</v>
      </c>
      <c r="I256" s="30">
        <f>'[1]MASTER RO GU'!L256</f>
        <v>1172000</v>
      </c>
      <c r="J256" s="30">
        <f t="shared" si="110"/>
        <v>0</v>
      </c>
      <c r="K256" s="28">
        <f t="shared" si="128"/>
        <v>0</v>
      </c>
      <c r="L256" s="22">
        <f t="shared" si="105"/>
        <v>0</v>
      </c>
      <c r="M256" s="23">
        <f t="shared" si="124"/>
        <v>1</v>
      </c>
      <c r="N256" s="23">
        <f t="shared" si="114"/>
        <v>1</v>
      </c>
    </row>
    <row r="257" spans="1:16" ht="30" hidden="1" customHeight="1" x14ac:dyDescent="0.25">
      <c r="A257" s="26"/>
      <c r="B257" s="42" t="s">
        <v>206</v>
      </c>
      <c r="C257" s="119">
        <v>1172000</v>
      </c>
      <c r="D257" s="126">
        <f>'[1]MASTER SPD '!G257</f>
        <v>0</v>
      </c>
      <c r="E257" s="126">
        <f>'[1]MASTER RO GU'!E257</f>
        <v>0</v>
      </c>
      <c r="F257" s="126">
        <f>'[1]MASTER RO GU'!F257</f>
        <v>0</v>
      </c>
      <c r="G257" s="126">
        <f>'[1]MASTER RO GU'!I257</f>
        <v>1172000</v>
      </c>
      <c r="H257" s="126">
        <f>'[1]MASTER RO GU'!H257</f>
        <v>0</v>
      </c>
      <c r="I257" s="126">
        <f>'[1]MASTER RO GU'!L257</f>
        <v>1172000</v>
      </c>
      <c r="J257" s="126">
        <f t="shared" si="110"/>
        <v>-1172000</v>
      </c>
      <c r="K257" s="119">
        <f t="shared" si="128"/>
        <v>0</v>
      </c>
      <c r="L257" s="31">
        <f t="shared" si="105"/>
        <v>1172000</v>
      </c>
      <c r="M257" s="61">
        <f t="shared" si="124"/>
        <v>1</v>
      </c>
      <c r="N257" s="61">
        <f t="shared" si="114"/>
        <v>0</v>
      </c>
    </row>
    <row r="258" spans="1:16" s="46" customFormat="1" ht="30" hidden="1" customHeight="1" x14ac:dyDescent="0.25">
      <c r="A258" s="127"/>
      <c r="B258" s="42" t="s">
        <v>207</v>
      </c>
      <c r="C258" s="119">
        <v>0</v>
      </c>
      <c r="D258" s="126">
        <f>'[1]MASTER SPD '!G258</f>
        <v>0</v>
      </c>
      <c r="E258" s="126">
        <f>'[1]MASTER RO GU'!E258</f>
        <v>0</v>
      </c>
      <c r="F258" s="126">
        <f>'[1]MASTER RO GU'!F258</f>
        <v>0</v>
      </c>
      <c r="G258" s="126">
        <f>'[1]MASTER RO GU'!I258</f>
        <v>0</v>
      </c>
      <c r="H258" s="126">
        <f>'[1]MASTER RO GU'!J258</f>
        <v>0</v>
      </c>
      <c r="I258" s="126">
        <f>'[1]MASTER RO GU'!L258</f>
        <v>0</v>
      </c>
      <c r="J258" s="126">
        <f t="shared" si="110"/>
        <v>0</v>
      </c>
      <c r="K258" s="119">
        <f t="shared" si="128"/>
        <v>0</v>
      </c>
      <c r="L258" s="31">
        <f t="shared" si="105"/>
        <v>0</v>
      </c>
      <c r="M258" s="61"/>
      <c r="N258" s="61"/>
      <c r="O258" s="45"/>
      <c r="P258" s="45"/>
    </row>
    <row r="259" spans="1:16" s="46" customFormat="1" ht="30" hidden="1" customHeight="1" x14ac:dyDescent="0.25">
      <c r="A259" s="41"/>
      <c r="B259" s="42" t="s">
        <v>208</v>
      </c>
      <c r="C259" s="119">
        <v>0</v>
      </c>
      <c r="D259" s="126">
        <f>'[1]MASTER SPD '!G259</f>
        <v>0</v>
      </c>
      <c r="E259" s="126">
        <f>'[1]MASTER RO GU'!E259</f>
        <v>0</v>
      </c>
      <c r="F259" s="126">
        <f>'[1]MASTER RO GU'!F259</f>
        <v>0</v>
      </c>
      <c r="G259" s="126">
        <f>'[1]MASTER RO GU'!I259</f>
        <v>0</v>
      </c>
      <c r="H259" s="126">
        <f>'[1]MASTER RO GU'!J259</f>
        <v>0</v>
      </c>
      <c r="I259" s="126">
        <f>'[1]MASTER RO GU'!L259</f>
        <v>0</v>
      </c>
      <c r="J259" s="126">
        <f t="shared" si="110"/>
        <v>0</v>
      </c>
      <c r="K259" s="119">
        <f t="shared" si="128"/>
        <v>0</v>
      </c>
      <c r="L259" s="31">
        <f t="shared" si="105"/>
        <v>0</v>
      </c>
      <c r="M259" s="61"/>
      <c r="N259" s="61"/>
      <c r="O259" s="45"/>
      <c r="P259" s="45"/>
    </row>
    <row r="260" spans="1:16" s="51" customFormat="1" ht="17.45" customHeight="1" x14ac:dyDescent="0.25">
      <c r="A260" s="47" t="s">
        <v>52</v>
      </c>
      <c r="B260" s="55" t="s">
        <v>53</v>
      </c>
      <c r="C260" s="49">
        <v>27507400</v>
      </c>
      <c r="D260" s="44">
        <f>'[1]MASTER SPD '!G260</f>
        <v>27507400</v>
      </c>
      <c r="E260" s="44">
        <f>'[1]MASTER RO GU'!E260</f>
        <v>0</v>
      </c>
      <c r="F260" s="44">
        <f>'[1]MASTER RO GU'!F260</f>
        <v>0</v>
      </c>
      <c r="G260" s="44">
        <f>'[1]MASTER RO GU'!I260</f>
        <v>19325000</v>
      </c>
      <c r="H260" s="44">
        <f>'[1]MASTER RO GU'!J260</f>
        <v>8107400</v>
      </c>
      <c r="I260" s="44">
        <f>'[1]MASTER RO GU'!L260</f>
        <v>27432400</v>
      </c>
      <c r="J260" s="44">
        <f t="shared" si="110"/>
        <v>75000</v>
      </c>
      <c r="K260" s="43">
        <f t="shared" si="128"/>
        <v>75000</v>
      </c>
      <c r="L260" s="31">
        <f t="shared" si="105"/>
        <v>0</v>
      </c>
      <c r="M260" s="23">
        <f t="shared" si="124"/>
        <v>0.99727346095959635</v>
      </c>
      <c r="N260" s="23">
        <f t="shared" si="114"/>
        <v>1</v>
      </c>
      <c r="O260" s="50"/>
      <c r="P260" s="50"/>
    </row>
    <row r="261" spans="1:16" s="46" customFormat="1" ht="30" hidden="1" customHeight="1" x14ac:dyDescent="0.25">
      <c r="A261" s="41"/>
      <c r="B261" s="125" t="s">
        <v>209</v>
      </c>
      <c r="C261" s="119">
        <v>0</v>
      </c>
      <c r="D261" s="126">
        <f>'[1]MASTER SPD '!G261</f>
        <v>0</v>
      </c>
      <c r="E261" s="126">
        <f>'[1]MASTER RO GU'!E261</f>
        <v>0</v>
      </c>
      <c r="F261" s="126">
        <f>'[1]MASTER RO GU'!F261</f>
        <v>0</v>
      </c>
      <c r="G261" s="126">
        <f>'[1]MASTER RO GU'!I261</f>
        <v>13225000</v>
      </c>
      <c r="H261" s="126">
        <f>'[1]MASTER RO GU'!J261</f>
        <v>0</v>
      </c>
      <c r="I261" s="126">
        <f>'[1]MASTER RO GU'!L261</f>
        <v>13225000</v>
      </c>
      <c r="J261" s="126">
        <f t="shared" si="110"/>
        <v>-13225000</v>
      </c>
      <c r="K261" s="119">
        <f t="shared" si="128"/>
        <v>-13225000</v>
      </c>
      <c r="L261" s="31">
        <f t="shared" si="105"/>
        <v>0</v>
      </c>
      <c r="M261" s="128"/>
      <c r="N261" s="23"/>
      <c r="O261" s="45"/>
      <c r="P261" s="45"/>
    </row>
    <row r="262" spans="1:16" s="46" customFormat="1" ht="30" hidden="1" customHeight="1" x14ac:dyDescent="0.25">
      <c r="A262" s="41"/>
      <c r="B262" s="125" t="s">
        <v>210</v>
      </c>
      <c r="C262" s="119">
        <v>0</v>
      </c>
      <c r="D262" s="126">
        <f>'[1]MASTER SPD '!G262</f>
        <v>0</v>
      </c>
      <c r="E262" s="126">
        <f>'[1]MASTER RO GU'!E262</f>
        <v>0</v>
      </c>
      <c r="F262" s="126">
        <f>'[1]MASTER RO GU'!F262</f>
        <v>0</v>
      </c>
      <c r="G262" s="126">
        <f>'[1]MASTER RO GU'!I262</f>
        <v>6100000</v>
      </c>
      <c r="H262" s="126">
        <f>'[1]MASTER RO GU'!J262</f>
        <v>0</v>
      </c>
      <c r="I262" s="126">
        <f>'[1]MASTER RO GU'!L262</f>
        <v>6100000</v>
      </c>
      <c r="J262" s="126">
        <f t="shared" si="110"/>
        <v>-6100000</v>
      </c>
      <c r="K262" s="119">
        <f t="shared" si="128"/>
        <v>-6100000</v>
      </c>
      <c r="L262" s="31">
        <f t="shared" si="105"/>
        <v>0</v>
      </c>
      <c r="M262" s="61"/>
      <c r="N262" s="23"/>
      <c r="O262" s="45"/>
      <c r="P262" s="45"/>
    </row>
    <row r="263" spans="1:16" s="46" customFormat="1" ht="30" customHeight="1" x14ac:dyDescent="0.25">
      <c r="A263" s="41" t="s">
        <v>97</v>
      </c>
      <c r="B263" s="124" t="s">
        <v>98</v>
      </c>
      <c r="C263" s="43">
        <v>0</v>
      </c>
      <c r="D263" s="44">
        <f>'[1]MASTER SPD '!G263</f>
        <v>0</v>
      </c>
      <c r="E263" s="44">
        <f>'[1]MASTER RO GU'!E263</f>
        <v>0</v>
      </c>
      <c r="F263" s="44">
        <f>'[1]MASTER RO GU'!F263</f>
        <v>0</v>
      </c>
      <c r="G263" s="44">
        <f>'[1]MASTER RO GU'!I263</f>
        <v>0</v>
      </c>
      <c r="H263" s="44">
        <f>'[1]MASTER RO GU'!J263</f>
        <v>0</v>
      </c>
      <c r="I263" s="44">
        <f>'[1]MASTER RO GU'!L263</f>
        <v>0</v>
      </c>
      <c r="J263" s="44">
        <f t="shared" si="110"/>
        <v>0</v>
      </c>
      <c r="K263" s="43">
        <f t="shared" si="128"/>
        <v>0</v>
      </c>
      <c r="L263" s="31">
        <f t="shared" si="105"/>
        <v>0</v>
      </c>
      <c r="M263" s="23"/>
      <c r="N263" s="23"/>
      <c r="O263" s="45"/>
      <c r="P263" s="45"/>
    </row>
    <row r="264" spans="1:16" s="51" customFormat="1" ht="18" customHeight="1" x14ac:dyDescent="0.25">
      <c r="A264" s="47" t="s">
        <v>54</v>
      </c>
      <c r="B264" s="129" t="s">
        <v>55</v>
      </c>
      <c r="C264" s="49">
        <v>44160000</v>
      </c>
      <c r="D264" s="44">
        <f>'[1]MASTER SPD '!G264</f>
        <v>44160000</v>
      </c>
      <c r="E264" s="44">
        <f>'[1]MASTER RO GU'!E264</f>
        <v>0</v>
      </c>
      <c r="F264" s="44">
        <f>'[1]MASTER RO GU'!F264</f>
        <v>0</v>
      </c>
      <c r="G264" s="44">
        <f>'[1]MASTER RO GU'!I264</f>
        <v>44100000</v>
      </c>
      <c r="H264" s="44">
        <f>'[1]MASTER RO GU'!J264</f>
        <v>0</v>
      </c>
      <c r="I264" s="44">
        <f>'[1]MASTER RO GU'!L264</f>
        <v>44100000</v>
      </c>
      <c r="J264" s="130">
        <f t="shared" si="110"/>
        <v>60000</v>
      </c>
      <c r="K264" s="43">
        <f t="shared" si="128"/>
        <v>60000</v>
      </c>
      <c r="L264" s="31">
        <f t="shared" si="105"/>
        <v>0</v>
      </c>
      <c r="M264" s="23">
        <f t="shared" si="124"/>
        <v>0.99864130434782605</v>
      </c>
      <c r="N264" s="23">
        <f t="shared" si="114"/>
        <v>1</v>
      </c>
      <c r="O264" s="50"/>
      <c r="P264" s="50"/>
    </row>
    <row r="265" spans="1:16" s="51" customFormat="1" ht="17.45" customHeight="1" x14ac:dyDescent="0.25">
      <c r="A265" s="47" t="s">
        <v>211</v>
      </c>
      <c r="B265" s="131" t="s">
        <v>212</v>
      </c>
      <c r="C265" s="49">
        <v>33300000</v>
      </c>
      <c r="D265" s="44">
        <f>'[1]MASTER SPD '!G265</f>
        <v>33300000</v>
      </c>
      <c r="E265" s="44">
        <f>'[1]MASTER RO GU'!E265</f>
        <v>0</v>
      </c>
      <c r="F265" s="44">
        <f>'[1]MASTER RO GU'!F265</f>
        <v>0</v>
      </c>
      <c r="G265" s="44">
        <f>'[1]MASTER RO GU'!I265</f>
        <v>0</v>
      </c>
      <c r="H265" s="44">
        <f>'[1]MASTER RO GU'!J265</f>
        <v>33300000</v>
      </c>
      <c r="I265" s="44">
        <f>'[1]MASTER RO GU'!L265</f>
        <v>33300000</v>
      </c>
      <c r="J265" s="44">
        <f t="shared" si="110"/>
        <v>0</v>
      </c>
      <c r="K265" s="43">
        <f t="shared" si="128"/>
        <v>0</v>
      </c>
      <c r="L265" s="31">
        <f t="shared" si="105"/>
        <v>0</v>
      </c>
      <c r="M265" s="23"/>
      <c r="N265" s="23"/>
      <c r="O265" s="50"/>
      <c r="P265" s="50"/>
    </row>
    <row r="266" spans="1:16" s="46" customFormat="1" ht="30" hidden="1" customHeight="1" x14ac:dyDescent="0.25">
      <c r="A266" s="41"/>
      <c r="B266" s="132" t="s">
        <v>213</v>
      </c>
      <c r="C266" s="43">
        <v>3000000</v>
      </c>
      <c r="D266" s="44">
        <f>'[1]MASTER SPD '!G266</f>
        <v>0</v>
      </c>
      <c r="E266" s="44">
        <f>'[1]MASTER RO GU'!E266</f>
        <v>0</v>
      </c>
      <c r="F266" s="44">
        <f>'[1]MASTER RO GU'!F266</f>
        <v>0</v>
      </c>
      <c r="G266" s="44">
        <f>'[1]MASTER RO GU'!I266</f>
        <v>0</v>
      </c>
      <c r="H266" s="44">
        <f>'[1]MASTER RO GU'!J266</f>
        <v>0</v>
      </c>
      <c r="I266" s="44">
        <f>'[1]MASTER RO GU'!L266</f>
        <v>0</v>
      </c>
      <c r="J266" s="44">
        <f t="shared" si="110"/>
        <v>0</v>
      </c>
      <c r="K266" s="43">
        <f t="shared" si="128"/>
        <v>3000000</v>
      </c>
      <c r="L266" s="31">
        <f t="shared" si="105"/>
        <v>3000000</v>
      </c>
      <c r="M266" s="23">
        <f t="shared" si="124"/>
        <v>0</v>
      </c>
      <c r="N266" s="23">
        <f t="shared" si="114"/>
        <v>0</v>
      </c>
      <c r="O266" s="45"/>
      <c r="P266" s="45"/>
    </row>
    <row r="267" spans="1:16" s="51" customFormat="1" ht="17.25" customHeight="1" x14ac:dyDescent="0.25">
      <c r="A267" s="47" t="s">
        <v>214</v>
      </c>
      <c r="B267" s="129" t="s">
        <v>215</v>
      </c>
      <c r="C267" s="49">
        <v>0</v>
      </c>
      <c r="D267" s="44">
        <f>'[1]MASTER SPD '!G267</f>
        <v>0</v>
      </c>
      <c r="E267" s="44">
        <f>'[1]MASTER RO GU'!E267</f>
        <v>0</v>
      </c>
      <c r="F267" s="44">
        <f>'[1]MASTER RO GU'!F267</f>
        <v>0</v>
      </c>
      <c r="G267" s="44">
        <f>'[1]MASTER RO GU'!I267</f>
        <v>0</v>
      </c>
      <c r="H267" s="44">
        <f>'[1]MASTER RO GU'!J267</f>
        <v>0</v>
      </c>
      <c r="I267" s="44">
        <f>'[1]MASTER RO GU'!L267</f>
        <v>0</v>
      </c>
      <c r="J267" s="44">
        <f t="shared" si="110"/>
        <v>0</v>
      </c>
      <c r="K267" s="43">
        <f t="shared" si="128"/>
        <v>0</v>
      </c>
      <c r="L267" s="31">
        <f t="shared" si="105"/>
        <v>0</v>
      </c>
      <c r="M267" s="23"/>
      <c r="N267" s="23"/>
      <c r="O267" s="50"/>
      <c r="P267" s="50"/>
    </row>
    <row r="268" spans="1:16" s="51" customFormat="1" ht="17.25" hidden="1" customHeight="1" x14ac:dyDescent="0.25">
      <c r="A268" s="47"/>
      <c r="B268" s="131" t="s">
        <v>216</v>
      </c>
      <c r="C268" s="49">
        <v>3500000</v>
      </c>
      <c r="D268" s="44">
        <f>'[1]MASTER SPD '!G268</f>
        <v>0</v>
      </c>
      <c r="E268" s="44">
        <f>'[1]MASTER RO GU'!E268</f>
        <v>0</v>
      </c>
      <c r="F268" s="44">
        <f>'[1]MASTER RO GU'!F268</f>
        <v>0</v>
      </c>
      <c r="G268" s="44">
        <f>'[1]MASTER RO GU'!I268</f>
        <v>0</v>
      </c>
      <c r="H268" s="44">
        <f>'[1]MASTER RO GU'!J268</f>
        <v>0</v>
      </c>
      <c r="I268" s="44">
        <f>'[1]MASTER RO GU'!L268</f>
        <v>0</v>
      </c>
      <c r="J268" s="44">
        <f t="shared" si="110"/>
        <v>0</v>
      </c>
      <c r="K268" s="43">
        <v>0</v>
      </c>
      <c r="L268" s="31">
        <f t="shared" si="105"/>
        <v>3500000</v>
      </c>
      <c r="M268" s="133" t="e">
        <f>#REF!/C268*100</f>
        <v>#REF!</v>
      </c>
      <c r="N268" s="23">
        <f t="shared" si="114"/>
        <v>0</v>
      </c>
      <c r="O268" s="50"/>
      <c r="P268" s="50"/>
    </row>
    <row r="269" spans="1:16" s="46" customFormat="1" ht="30.75" hidden="1" customHeight="1" x14ac:dyDescent="0.25">
      <c r="A269" s="41"/>
      <c r="B269" s="124" t="s">
        <v>217</v>
      </c>
      <c r="C269" s="43">
        <v>60000000</v>
      </c>
      <c r="D269" s="44">
        <f>'[1]MASTER SPD '!G269</f>
        <v>0</v>
      </c>
      <c r="E269" s="44">
        <f>'[1]MASTER RO GU'!E269</f>
        <v>0</v>
      </c>
      <c r="F269" s="44">
        <f>'[1]MASTER RO GU'!F269</f>
        <v>0</v>
      </c>
      <c r="G269" s="44">
        <f>'[1]MASTER RO GU'!I269</f>
        <v>0</v>
      </c>
      <c r="H269" s="44">
        <f>'[1]MASTER RO GU'!J269</f>
        <v>0</v>
      </c>
      <c r="I269" s="44">
        <f>'[1]MASTER RO GU'!L269</f>
        <v>0</v>
      </c>
      <c r="J269" s="44">
        <f t="shared" si="110"/>
        <v>0</v>
      </c>
      <c r="K269" s="44">
        <v>0</v>
      </c>
      <c r="L269" s="31">
        <f t="shared" si="105"/>
        <v>60000000</v>
      </c>
      <c r="M269" s="53" t="e">
        <f>#REF!/C269*100</f>
        <v>#REF!</v>
      </c>
      <c r="N269" s="23">
        <f t="shared" si="114"/>
        <v>0</v>
      </c>
      <c r="O269" s="45"/>
      <c r="P269" s="45"/>
    </row>
    <row r="270" spans="1:16" s="39" customFormat="1" ht="17.25" customHeight="1" x14ac:dyDescent="0.25">
      <c r="A270" s="40" t="s">
        <v>44</v>
      </c>
      <c r="B270" s="34" t="s">
        <v>45</v>
      </c>
      <c r="C270" s="37">
        <f>SUM(C271,C278,C281,C284)</f>
        <v>1177858000</v>
      </c>
      <c r="D270" s="30">
        <f>'[1]MASTER SPD '!G270</f>
        <v>1177858000</v>
      </c>
      <c r="E270" s="30">
        <f>'[1]MASTER RO GU'!E270</f>
        <v>0</v>
      </c>
      <c r="F270" s="30">
        <f>'[1]MASTER RO GU'!F270</f>
        <v>765000000</v>
      </c>
      <c r="G270" s="30">
        <f>'[1]MASTER RO GU'!I270</f>
        <v>197463230</v>
      </c>
      <c r="H270" s="30">
        <f>'[1]MASTER RO GU'!J270</f>
        <v>211800000</v>
      </c>
      <c r="I270" s="30">
        <f>'[1]MASTER RO GU'!L270</f>
        <v>1174263230</v>
      </c>
      <c r="J270" s="30">
        <f t="shared" si="110"/>
        <v>3594770</v>
      </c>
      <c r="K270" s="37">
        <f>SUM(K271,K278)</f>
        <v>268000</v>
      </c>
      <c r="L270" s="22">
        <f t="shared" si="105"/>
        <v>0</v>
      </c>
      <c r="M270" s="23">
        <f>I270/C270*100%</f>
        <v>0.99694804467091958</v>
      </c>
      <c r="N270" s="23">
        <f t="shared" si="114"/>
        <v>1</v>
      </c>
      <c r="O270" s="38"/>
      <c r="P270" s="38"/>
    </row>
    <row r="271" spans="1:16" s="39" customFormat="1" ht="17.25" customHeight="1" x14ac:dyDescent="0.25">
      <c r="A271" s="40" t="s">
        <v>46</v>
      </c>
      <c r="B271" s="34" t="s">
        <v>47</v>
      </c>
      <c r="C271" s="37">
        <f>SUM(C272:C277)</f>
        <v>883500000</v>
      </c>
      <c r="D271" s="30">
        <f>'[1]MASTER SPD '!G271</f>
        <v>883500000</v>
      </c>
      <c r="E271" s="30">
        <f>'[1]MASTER RO GU'!E271</f>
        <v>0</v>
      </c>
      <c r="F271" s="30">
        <f>'[1]MASTER RO GU'!F271</f>
        <v>765000000</v>
      </c>
      <c r="G271" s="30">
        <f>'[1]MASTER RO GU'!I271</f>
        <v>9000000</v>
      </c>
      <c r="H271" s="30">
        <f>'[1]MASTER RO GU'!J271</f>
        <v>109300000</v>
      </c>
      <c r="I271" s="30">
        <f>'[1]MASTER RO GU'!L271</f>
        <v>883300000</v>
      </c>
      <c r="J271" s="30">
        <f t="shared" si="110"/>
        <v>200000</v>
      </c>
      <c r="K271" s="37">
        <f>SUM(K272:K277)</f>
        <v>200000</v>
      </c>
      <c r="L271" s="22">
        <f t="shared" si="105"/>
        <v>0</v>
      </c>
      <c r="M271" s="32">
        <f>I271/C271*100%</f>
        <v>0.99977362761743072</v>
      </c>
      <c r="N271" s="32">
        <f t="shared" si="114"/>
        <v>1</v>
      </c>
      <c r="O271" s="38"/>
      <c r="P271" s="38"/>
    </row>
    <row r="272" spans="1:16" ht="30.75" customHeight="1" x14ac:dyDescent="0.25">
      <c r="A272" s="41" t="s">
        <v>218</v>
      </c>
      <c r="B272" s="42" t="s">
        <v>57</v>
      </c>
      <c r="C272" s="43">
        <v>44600000</v>
      </c>
      <c r="D272" s="44">
        <f>'[1]MASTER SPD '!G272</f>
        <v>44600000</v>
      </c>
      <c r="E272" s="44">
        <f>'[1]MASTER RO GU'!E272</f>
        <v>0</v>
      </c>
      <c r="F272" s="44">
        <f>'[1]MASTER RO GU'!F272</f>
        <v>0</v>
      </c>
      <c r="G272" s="44">
        <f>'[1]MASTER RO GU'!I272</f>
        <v>0</v>
      </c>
      <c r="H272" s="44">
        <f>'[1]MASTER RO GU'!J272</f>
        <v>44400000</v>
      </c>
      <c r="I272" s="44">
        <f>'[1]MASTER RO GU'!L272</f>
        <v>44400000</v>
      </c>
      <c r="J272" s="44">
        <f t="shared" si="110"/>
        <v>200000</v>
      </c>
      <c r="K272" s="43">
        <f>C272-I272</f>
        <v>200000</v>
      </c>
      <c r="L272" s="31">
        <f t="shared" si="105"/>
        <v>0</v>
      </c>
      <c r="M272" s="23"/>
      <c r="N272" s="23"/>
    </row>
    <row r="273" spans="1:16" s="51" customFormat="1" ht="18" customHeight="1" x14ac:dyDescent="0.25">
      <c r="A273" s="47" t="s">
        <v>219</v>
      </c>
      <c r="B273" s="48" t="s">
        <v>49</v>
      </c>
      <c r="C273" s="49">
        <v>9000000</v>
      </c>
      <c r="D273" s="44">
        <f>'[1]MASTER SPD '!G273</f>
        <v>9000000</v>
      </c>
      <c r="E273" s="44">
        <f>'[1]MASTER RO GU'!E273</f>
        <v>0</v>
      </c>
      <c r="F273" s="44">
        <f>'[1]MASTER RO GU'!F273</f>
        <v>0</v>
      </c>
      <c r="G273" s="44">
        <f>'[1]MASTER RO GU'!I273</f>
        <v>9000000</v>
      </c>
      <c r="H273" s="44">
        <f>'[1]MASTER RO GU'!J273</f>
        <v>0</v>
      </c>
      <c r="I273" s="44">
        <f>'[1]MASTER RO GU'!L273</f>
        <v>9000000</v>
      </c>
      <c r="J273" s="44">
        <f t="shared" si="110"/>
        <v>0</v>
      </c>
      <c r="K273" s="43">
        <f>C273-I273</f>
        <v>0</v>
      </c>
      <c r="L273" s="31">
        <f t="shared" si="105"/>
        <v>0</v>
      </c>
      <c r="M273" s="23">
        <f>I273/C273*100%</f>
        <v>1</v>
      </c>
      <c r="N273" s="23">
        <f t="shared" si="114"/>
        <v>1</v>
      </c>
      <c r="O273" s="50"/>
      <c r="P273" s="50"/>
    </row>
    <row r="274" spans="1:16" s="51" customFormat="1" ht="18" customHeight="1" x14ac:dyDescent="0.25">
      <c r="A274" s="47" t="s">
        <v>179</v>
      </c>
      <c r="B274" s="48" t="s">
        <v>136</v>
      </c>
      <c r="C274" s="49">
        <v>17600000</v>
      </c>
      <c r="D274" s="44">
        <f>'[1]MASTER SPD '!G274</f>
        <v>17600000</v>
      </c>
      <c r="E274" s="44">
        <f>'[1]MASTER RO GU'!E274</f>
        <v>0</v>
      </c>
      <c r="F274" s="44">
        <f>'[1]MASTER RO GU'!F274</f>
        <v>0</v>
      </c>
      <c r="G274" s="44">
        <f>'[1]MASTER RO GU'!I274</f>
        <v>0</v>
      </c>
      <c r="H274" s="44">
        <f>'[1]MASTER RO GU'!J274</f>
        <v>17600000</v>
      </c>
      <c r="I274" s="44">
        <f>'[1]MASTER RO GU'!L274</f>
        <v>17600000</v>
      </c>
      <c r="J274" s="44">
        <f t="shared" si="110"/>
        <v>0</v>
      </c>
      <c r="K274" s="43">
        <f t="shared" ref="K274:K275" si="129">C274-I274</f>
        <v>0</v>
      </c>
      <c r="L274" s="31">
        <f t="shared" si="105"/>
        <v>0</v>
      </c>
      <c r="M274" s="23">
        <f t="shared" ref="M274:M285" si="130">I274/C274*100%</f>
        <v>1</v>
      </c>
      <c r="N274" s="23">
        <f t="shared" si="114"/>
        <v>1</v>
      </c>
      <c r="O274" s="50"/>
      <c r="P274" s="50"/>
    </row>
    <row r="275" spans="1:16" s="51" customFormat="1" ht="18" customHeight="1" x14ac:dyDescent="0.25">
      <c r="A275" s="47" t="s">
        <v>220</v>
      </c>
      <c r="B275" s="48" t="s">
        <v>221</v>
      </c>
      <c r="C275" s="49">
        <v>20000000</v>
      </c>
      <c r="D275" s="44">
        <f>'[1]MASTER SPD '!G275</f>
        <v>20000000</v>
      </c>
      <c r="E275" s="44">
        <f>'[1]MASTER RO GU'!E275</f>
        <v>0</v>
      </c>
      <c r="F275" s="44">
        <f>'[1]MASTER RO GU'!F275</f>
        <v>0</v>
      </c>
      <c r="G275" s="44">
        <f>'[1]MASTER RO GU'!I275</f>
        <v>0</v>
      </c>
      <c r="H275" s="44">
        <f>'[1]MASTER RO GU'!J275</f>
        <v>20000000</v>
      </c>
      <c r="I275" s="44">
        <f>'[1]MASTER RO GU'!L275</f>
        <v>20000000</v>
      </c>
      <c r="J275" s="44">
        <f t="shared" si="110"/>
        <v>0</v>
      </c>
      <c r="K275" s="43">
        <f t="shared" si="129"/>
        <v>0</v>
      </c>
      <c r="L275" s="31">
        <f t="shared" si="105"/>
        <v>0</v>
      </c>
      <c r="M275" s="23">
        <f t="shared" si="130"/>
        <v>1</v>
      </c>
      <c r="N275" s="23">
        <f t="shared" si="114"/>
        <v>1</v>
      </c>
      <c r="O275" s="50"/>
      <c r="P275" s="50"/>
    </row>
    <row r="276" spans="1:16" s="51" customFormat="1" ht="18" customHeight="1" x14ac:dyDescent="0.25">
      <c r="A276" s="47" t="s">
        <v>222</v>
      </c>
      <c r="B276" s="48" t="s">
        <v>223</v>
      </c>
      <c r="C276" s="49">
        <v>765000000</v>
      </c>
      <c r="D276" s="80">
        <f>'[1]MASTER SPD '!G276</f>
        <v>765000000</v>
      </c>
      <c r="E276" s="80"/>
      <c r="F276" s="80">
        <f>'[1]MASTER RO GU'!F276</f>
        <v>765000000</v>
      </c>
      <c r="G276" s="80">
        <f>'[1]MASTER RO GU'!I276</f>
        <v>0</v>
      </c>
      <c r="H276" s="80">
        <f>'[1]MASTER RO GU'!J276</f>
        <v>0</v>
      </c>
      <c r="I276" s="80">
        <f>'[1]MASTER RO GU'!L276</f>
        <v>765000000</v>
      </c>
      <c r="J276" s="44">
        <f t="shared" si="110"/>
        <v>0</v>
      </c>
      <c r="K276" s="43">
        <f>C276-I276</f>
        <v>0</v>
      </c>
      <c r="L276" s="31">
        <f t="shared" si="105"/>
        <v>0</v>
      </c>
      <c r="M276" s="23">
        <f t="shared" si="130"/>
        <v>1</v>
      </c>
      <c r="N276" s="23">
        <f t="shared" si="114"/>
        <v>1</v>
      </c>
      <c r="O276" s="134"/>
      <c r="P276" s="50"/>
    </row>
    <row r="277" spans="1:16" s="51" customFormat="1" ht="17.45" customHeight="1" x14ac:dyDescent="0.25">
      <c r="A277" s="47" t="s">
        <v>224</v>
      </c>
      <c r="B277" s="129" t="s">
        <v>225</v>
      </c>
      <c r="C277" s="49">
        <v>27300000</v>
      </c>
      <c r="D277" s="44">
        <f>'[1]MASTER SPD '!G277</f>
        <v>27300000</v>
      </c>
      <c r="E277" s="44">
        <f>'[1]MASTER RO GU'!E277</f>
        <v>0</v>
      </c>
      <c r="F277" s="44">
        <f>'[1]MASTER RO GU'!F277</f>
        <v>0</v>
      </c>
      <c r="G277" s="44">
        <f>'[1]MASTER RO GU'!I277</f>
        <v>0</v>
      </c>
      <c r="H277" s="44">
        <f>'[1]MASTER RO GU'!J277</f>
        <v>27300000</v>
      </c>
      <c r="I277" s="44">
        <f>'[1]MASTER RO GU'!L277</f>
        <v>27300000</v>
      </c>
      <c r="J277" s="44">
        <f t="shared" si="110"/>
        <v>0</v>
      </c>
      <c r="K277" s="43">
        <f>C277-I277</f>
        <v>0</v>
      </c>
      <c r="L277" s="31">
        <f t="shared" si="105"/>
        <v>0</v>
      </c>
      <c r="M277" s="23">
        <f t="shared" si="130"/>
        <v>1</v>
      </c>
      <c r="N277" s="23">
        <f t="shared" si="114"/>
        <v>1</v>
      </c>
      <c r="O277" s="50"/>
      <c r="P277" s="50"/>
    </row>
    <row r="278" spans="1:16" s="39" customFormat="1" ht="17.25" customHeight="1" x14ac:dyDescent="0.25">
      <c r="A278" s="91" t="s">
        <v>60</v>
      </c>
      <c r="B278" s="65" t="s">
        <v>61</v>
      </c>
      <c r="C278" s="92">
        <f>SUM(C279:C280)</f>
        <v>107950000</v>
      </c>
      <c r="D278" s="30">
        <f>'[1]MASTER SPD '!G278</f>
        <v>107950000</v>
      </c>
      <c r="E278" s="30">
        <f>'[1]MASTER RO GU'!E278</f>
        <v>0</v>
      </c>
      <c r="F278" s="30">
        <f>'[1]MASTER RO GU'!F278</f>
        <v>0</v>
      </c>
      <c r="G278" s="30">
        <f>'[1]MASTER RO GU'!I278</f>
        <v>73332000</v>
      </c>
      <c r="H278" s="30">
        <f>'[1]MASTER RO GU'!J278</f>
        <v>34550000</v>
      </c>
      <c r="I278" s="30">
        <f>'[1]MASTER RO GU'!L278</f>
        <v>107882000</v>
      </c>
      <c r="J278" s="30">
        <f t="shared" si="110"/>
        <v>68000</v>
      </c>
      <c r="K278" s="92">
        <f t="shared" ref="K278" si="131">K279</f>
        <v>68000</v>
      </c>
      <c r="L278" s="22">
        <f t="shared" si="105"/>
        <v>0</v>
      </c>
      <c r="M278" s="32">
        <f t="shared" si="130"/>
        <v>0.99937007874015749</v>
      </c>
      <c r="N278" s="32">
        <f t="shared" si="114"/>
        <v>1</v>
      </c>
      <c r="O278" s="38"/>
      <c r="P278" s="38"/>
    </row>
    <row r="279" spans="1:16" s="51" customFormat="1" ht="17.25" customHeight="1" x14ac:dyDescent="0.25">
      <c r="A279" s="93" t="s">
        <v>64</v>
      </c>
      <c r="B279" s="66" t="s">
        <v>65</v>
      </c>
      <c r="C279" s="88">
        <v>100450000</v>
      </c>
      <c r="D279" s="44">
        <f>'[1]MASTER SPD '!G279</f>
        <v>100450000</v>
      </c>
      <c r="E279" s="44">
        <f>'[1]MASTER RO GU'!E279</f>
        <v>0</v>
      </c>
      <c r="F279" s="44">
        <f>'[1]MASTER RO GU'!F279</f>
        <v>0</v>
      </c>
      <c r="G279" s="44">
        <f>'[1]MASTER RO GU'!I279</f>
        <v>73332000</v>
      </c>
      <c r="H279" s="44">
        <f>'[1]MASTER RO GU'!J279</f>
        <v>27050000</v>
      </c>
      <c r="I279" s="44">
        <f>'[1]MASTER RO GU'!L279</f>
        <v>100382000</v>
      </c>
      <c r="J279" s="44">
        <f t="shared" si="110"/>
        <v>68000</v>
      </c>
      <c r="K279" s="43">
        <f>C279-I279</f>
        <v>68000</v>
      </c>
      <c r="L279" s="31">
        <f t="shared" si="105"/>
        <v>0</v>
      </c>
      <c r="M279" s="23">
        <f t="shared" si="130"/>
        <v>0.99932304629168744</v>
      </c>
      <c r="N279" s="23">
        <f t="shared" si="114"/>
        <v>1</v>
      </c>
      <c r="O279" s="50"/>
      <c r="P279" s="50"/>
    </row>
    <row r="280" spans="1:16" s="51" customFormat="1" ht="17.25" customHeight="1" x14ac:dyDescent="0.25">
      <c r="A280" s="93" t="s">
        <v>226</v>
      </c>
      <c r="B280" s="66" t="s">
        <v>227</v>
      </c>
      <c r="C280" s="88">
        <v>7500000</v>
      </c>
      <c r="D280" s="44">
        <f>'[1]MASTER SPD '!G280</f>
        <v>7500000</v>
      </c>
      <c r="E280" s="44">
        <f>'[1]MASTER RO GU'!E280</f>
        <v>0</v>
      </c>
      <c r="F280" s="44">
        <f>'[1]MASTER RO GU'!F280</f>
        <v>0</v>
      </c>
      <c r="G280" s="44">
        <f>'[1]MASTER RO GU'!I280</f>
        <v>0</v>
      </c>
      <c r="H280" s="44">
        <f>'[1]MASTER RO GU'!J280</f>
        <v>7500000</v>
      </c>
      <c r="I280" s="44">
        <f>'[1]MASTER RO GU'!L280</f>
        <v>7500000</v>
      </c>
      <c r="J280" s="44">
        <f t="shared" si="110"/>
        <v>0</v>
      </c>
      <c r="K280" s="43">
        <f>C280-I280</f>
        <v>0</v>
      </c>
      <c r="L280" s="31">
        <f t="shared" si="105"/>
        <v>0</v>
      </c>
      <c r="M280" s="23">
        <f t="shared" si="130"/>
        <v>1</v>
      </c>
      <c r="N280" s="23">
        <f t="shared" si="114"/>
        <v>1</v>
      </c>
      <c r="O280" s="50"/>
      <c r="P280" s="50"/>
    </row>
    <row r="281" spans="1:16" s="39" customFormat="1" ht="17.25" customHeight="1" x14ac:dyDescent="0.25">
      <c r="A281" s="91" t="s">
        <v>66</v>
      </c>
      <c r="B281" s="65" t="s">
        <v>67</v>
      </c>
      <c r="C281" s="92">
        <f>C282</f>
        <v>144408000</v>
      </c>
      <c r="D281" s="30">
        <f>'[1]MASTER SPD '!G281</f>
        <v>144408000</v>
      </c>
      <c r="E281" s="30">
        <f>'[1]MASTER RO GU'!E281</f>
        <v>0</v>
      </c>
      <c r="F281" s="30">
        <f>'[1]MASTER RO GU'!F281</f>
        <v>0</v>
      </c>
      <c r="G281" s="30">
        <f>'[1]MASTER RO GU'!I281</f>
        <v>73131230</v>
      </c>
      <c r="H281" s="30">
        <f>'[1]MASTER RO GU'!J281</f>
        <v>67950000</v>
      </c>
      <c r="I281" s="30">
        <f>'[1]MASTER RO GU'!L281</f>
        <v>141081230</v>
      </c>
      <c r="J281" s="30">
        <f t="shared" si="110"/>
        <v>3326770</v>
      </c>
      <c r="K281" s="37">
        <f t="shared" ref="K281:K282" si="132">K282</f>
        <v>3326770</v>
      </c>
      <c r="L281" s="78">
        <f t="shared" si="105"/>
        <v>0</v>
      </c>
      <c r="M281" s="79">
        <f t="shared" si="130"/>
        <v>0.97696270289734644</v>
      </c>
      <c r="N281" s="79">
        <f t="shared" si="114"/>
        <v>1</v>
      </c>
      <c r="O281" s="38"/>
      <c r="P281" s="38"/>
    </row>
    <row r="282" spans="1:16" s="39" customFormat="1" ht="17.25" customHeight="1" x14ac:dyDescent="0.25">
      <c r="A282" s="91" t="s">
        <v>68</v>
      </c>
      <c r="B282" s="65" t="s">
        <v>69</v>
      </c>
      <c r="C282" s="92">
        <f>C283</f>
        <v>144408000</v>
      </c>
      <c r="D282" s="92">
        <f>D283</f>
        <v>144408000</v>
      </c>
      <c r="E282" s="30">
        <f>'[1]MASTER RO GU'!E282</f>
        <v>0</v>
      </c>
      <c r="F282" s="30">
        <f>'[1]MASTER RO GU'!F282</f>
        <v>0</v>
      </c>
      <c r="G282" s="92">
        <f>G283</f>
        <v>73131230</v>
      </c>
      <c r="H282" s="92">
        <f>H283</f>
        <v>67950000</v>
      </c>
      <c r="I282" s="92">
        <f>I283</f>
        <v>141081230</v>
      </c>
      <c r="J282" s="30">
        <f t="shared" si="110"/>
        <v>3326770</v>
      </c>
      <c r="K282" s="92">
        <f t="shared" si="132"/>
        <v>3326770</v>
      </c>
      <c r="L282" s="22">
        <f t="shared" si="105"/>
        <v>0</v>
      </c>
      <c r="M282" s="32">
        <f t="shared" si="130"/>
        <v>0.97696270289734644</v>
      </c>
      <c r="N282" s="32">
        <f t="shared" si="114"/>
        <v>1</v>
      </c>
      <c r="O282" s="38"/>
      <c r="P282" s="38"/>
    </row>
    <row r="283" spans="1:16" s="51" customFormat="1" ht="17.25" customHeight="1" x14ac:dyDescent="0.25">
      <c r="A283" s="93" t="s">
        <v>70</v>
      </c>
      <c r="B283" s="66" t="s">
        <v>71</v>
      </c>
      <c r="C283" s="88">
        <v>144408000</v>
      </c>
      <c r="D283" s="80">
        <f>'[1]MASTER SPD '!G283</f>
        <v>144408000</v>
      </c>
      <c r="E283" s="80">
        <f>'[1]MASTER RO GU'!E283</f>
        <v>0</v>
      </c>
      <c r="F283" s="80">
        <f>'[1]MASTER RO GU'!F283</f>
        <v>0</v>
      </c>
      <c r="G283" s="130">
        <f>'[1]MASTER RO GU'!G283</f>
        <v>73131230</v>
      </c>
      <c r="H283" s="80">
        <f>'[1]MASTER RO GU'!J283</f>
        <v>67950000</v>
      </c>
      <c r="I283" s="80">
        <f>'[1]MASTER RO GU'!L283</f>
        <v>141081230</v>
      </c>
      <c r="J283" s="80">
        <f t="shared" si="110"/>
        <v>3326770</v>
      </c>
      <c r="K283" s="43">
        <f>C283-I283</f>
        <v>3326770</v>
      </c>
      <c r="L283" s="31">
        <f t="shared" ref="L283:L349" si="133">C283-D283</f>
        <v>0</v>
      </c>
      <c r="M283" s="23">
        <f t="shared" si="130"/>
        <v>0.97696270289734644</v>
      </c>
      <c r="N283" s="23">
        <f t="shared" si="114"/>
        <v>1</v>
      </c>
      <c r="O283" s="134">
        <f>G283+H283</f>
        <v>141081230</v>
      </c>
      <c r="P283" s="50"/>
    </row>
    <row r="284" spans="1:16" s="51" customFormat="1" ht="29.25" customHeight="1" x14ac:dyDescent="0.25">
      <c r="A284" s="85" t="s">
        <v>117</v>
      </c>
      <c r="B284" s="86" t="s">
        <v>120</v>
      </c>
      <c r="C284" s="135">
        <f>C285</f>
        <v>42000000</v>
      </c>
      <c r="D284" s="30">
        <f>'[1]MASTER SPD '!G284</f>
        <v>42000000</v>
      </c>
      <c r="E284" s="30">
        <f>'[1]MASTER RO GU'!E284</f>
        <v>0</v>
      </c>
      <c r="F284" s="30">
        <f>'[1]MASTER RO GU'!F284</f>
        <v>0</v>
      </c>
      <c r="G284" s="136">
        <f>'[1]MASTER RO GU'!G284</f>
        <v>0</v>
      </c>
      <c r="H284" s="30">
        <f>'[1]MASTER RO GU'!J284</f>
        <v>0</v>
      </c>
      <c r="I284" s="30">
        <f>'[1]MASTER RO GU'!L284</f>
        <v>42000000</v>
      </c>
      <c r="J284" s="30">
        <f t="shared" si="110"/>
        <v>0</v>
      </c>
      <c r="K284" s="28">
        <f t="shared" ref="K284:K285" si="134">C284-I284</f>
        <v>0</v>
      </c>
      <c r="L284" s="22">
        <f t="shared" si="133"/>
        <v>0</v>
      </c>
      <c r="M284" s="32">
        <f t="shared" si="130"/>
        <v>1</v>
      </c>
      <c r="N284" s="32">
        <f t="shared" si="114"/>
        <v>1</v>
      </c>
      <c r="O284" s="137"/>
      <c r="P284" s="50"/>
    </row>
    <row r="285" spans="1:16" s="51" customFormat="1" ht="34.5" customHeight="1" x14ac:dyDescent="0.25">
      <c r="A285" s="85" t="s">
        <v>33</v>
      </c>
      <c r="B285" s="89" t="s">
        <v>228</v>
      </c>
      <c r="C285" s="43">
        <v>42000000</v>
      </c>
      <c r="D285" s="80">
        <f>'[1]MASTER SPD '!G285</f>
        <v>42000000</v>
      </c>
      <c r="E285" s="80">
        <f>'[1]MASTER RO GU'!E285</f>
        <v>0</v>
      </c>
      <c r="F285" s="80">
        <f>'[1]MASTER RO GU'!F285</f>
        <v>0</v>
      </c>
      <c r="G285" s="130">
        <f>'[1]MASTER RO GU'!G285</f>
        <v>0</v>
      </c>
      <c r="H285" s="80">
        <f>'[1]MASTER RO GU'!J285</f>
        <v>0</v>
      </c>
      <c r="I285" s="80">
        <f>'[1]MASTER RO GU'!L285</f>
        <v>42000000</v>
      </c>
      <c r="J285" s="80">
        <f t="shared" si="110"/>
        <v>0</v>
      </c>
      <c r="K285" s="43">
        <f t="shared" si="134"/>
        <v>0</v>
      </c>
      <c r="L285" s="31">
        <f t="shared" si="133"/>
        <v>0</v>
      </c>
      <c r="M285" s="23">
        <f t="shared" si="130"/>
        <v>1</v>
      </c>
      <c r="N285" s="23">
        <f t="shared" si="114"/>
        <v>1</v>
      </c>
      <c r="O285" s="137"/>
      <c r="P285" s="50"/>
    </row>
    <row r="286" spans="1:16" ht="17.25" customHeight="1" x14ac:dyDescent="0.25">
      <c r="A286" s="85"/>
      <c r="B286" s="89"/>
      <c r="C286" s="43"/>
      <c r="D286" s="44"/>
      <c r="E286" s="44"/>
      <c r="F286" s="44"/>
      <c r="G286" s="44"/>
      <c r="H286" s="44"/>
      <c r="I286" s="44"/>
      <c r="J286" s="44"/>
      <c r="K286" s="52"/>
      <c r="L286" s="31"/>
      <c r="M286" s="53"/>
      <c r="N286" s="23"/>
      <c r="O286" s="50"/>
    </row>
    <row r="287" spans="1:16" ht="18.75" customHeight="1" x14ac:dyDescent="0.25">
      <c r="A287" s="26" t="s">
        <v>229</v>
      </c>
      <c r="B287" s="27" t="s">
        <v>230</v>
      </c>
      <c r="C287" s="29">
        <f>SUM(C288,C308)</f>
        <v>353500000</v>
      </c>
      <c r="D287" s="30">
        <f>'[1]MASTER SPD '!G287</f>
        <v>353500000</v>
      </c>
      <c r="E287" s="30">
        <f>'[1]MASTER RO GU'!E287</f>
        <v>0</v>
      </c>
      <c r="F287" s="30">
        <f>'[1]MASTER RO GU'!F287</f>
        <v>200000000</v>
      </c>
      <c r="G287" s="30">
        <f>'[1]MASTER RO GU'!I287</f>
        <v>43700000</v>
      </c>
      <c r="H287" s="30">
        <f>'[1]MASTER RO GU'!J287</f>
        <v>108189500</v>
      </c>
      <c r="I287" s="30">
        <f>'[1]MASTER RO GU'!L287</f>
        <v>351889500</v>
      </c>
      <c r="J287" s="30">
        <f t="shared" ref="J287:J356" si="135">D287-I287</f>
        <v>1610500</v>
      </c>
      <c r="K287" s="29">
        <f t="shared" ref="K287" si="136">SUM(K288,K308)</f>
        <v>1610500</v>
      </c>
      <c r="L287" s="22">
        <f t="shared" si="133"/>
        <v>0</v>
      </c>
      <c r="M287" s="32">
        <f t="shared" ref="M287:M306" si="137">I287/C287*100%</f>
        <v>0.99544413012729849</v>
      </c>
      <c r="N287" s="32">
        <f t="shared" ref="N287:N350" si="138">D287/C287*100%</f>
        <v>1</v>
      </c>
    </row>
    <row r="288" spans="1:16" s="25" customFormat="1" ht="30.75" customHeight="1" x14ac:dyDescent="0.25">
      <c r="A288" s="85" t="s">
        <v>231</v>
      </c>
      <c r="B288" s="361" t="s">
        <v>232</v>
      </c>
      <c r="C288" s="354">
        <f>SUM(C289)</f>
        <v>66000000</v>
      </c>
      <c r="D288" s="71">
        <f>'[1]MASTER SPD '!G288</f>
        <v>66000000</v>
      </c>
      <c r="E288" s="71">
        <f>'[1]MASTER RO GU'!E288</f>
        <v>0</v>
      </c>
      <c r="F288" s="71">
        <f>'[1]MASTER RO GU'!F288</f>
        <v>0</v>
      </c>
      <c r="G288" s="71">
        <f>'[1]MASTER RO GU'!I288</f>
        <v>37500000</v>
      </c>
      <c r="H288" s="71">
        <f>'[1]MASTER RO GU'!J288</f>
        <v>27000000</v>
      </c>
      <c r="I288" s="71">
        <f>'[1]MASTER RO GU'!L288</f>
        <v>64500000</v>
      </c>
      <c r="J288" s="30">
        <f t="shared" si="135"/>
        <v>1500000</v>
      </c>
      <c r="K288" s="29">
        <f>C288-I288</f>
        <v>1500000</v>
      </c>
      <c r="L288" s="22">
        <f t="shared" si="133"/>
        <v>0</v>
      </c>
      <c r="M288" s="32">
        <f t="shared" si="137"/>
        <v>0.97727272727272729</v>
      </c>
      <c r="N288" s="32">
        <f t="shared" si="138"/>
        <v>1</v>
      </c>
      <c r="O288" s="24"/>
      <c r="P288" s="24"/>
    </row>
    <row r="289" spans="1:16" s="39" customFormat="1" ht="18" customHeight="1" x14ac:dyDescent="0.25">
      <c r="A289" s="40" t="s">
        <v>31</v>
      </c>
      <c r="B289" s="34" t="s">
        <v>32</v>
      </c>
      <c r="C289" s="29">
        <f>SUM(C290)</f>
        <v>66000000</v>
      </c>
      <c r="D289" s="30">
        <f>'[1]MASTER SPD '!G289</f>
        <v>66000000</v>
      </c>
      <c r="E289" s="30">
        <f>'[1]MASTER RO GU'!E289</f>
        <v>0</v>
      </c>
      <c r="F289" s="30">
        <f>'[1]MASTER RO GU'!F289</f>
        <v>0</v>
      </c>
      <c r="G289" s="30">
        <f>'[1]MASTER RO GU'!I289</f>
        <v>37500000</v>
      </c>
      <c r="H289" s="30">
        <f>'[1]MASTER RO GU'!J289</f>
        <v>27000000</v>
      </c>
      <c r="I289" s="30">
        <f>'[1]MASTER RO GU'!L289</f>
        <v>64500000</v>
      </c>
      <c r="J289" s="30">
        <f t="shared" si="135"/>
        <v>1500000</v>
      </c>
      <c r="K289" s="29">
        <f>SUM(K290)</f>
        <v>1500000</v>
      </c>
      <c r="L289" s="22">
        <f t="shared" si="133"/>
        <v>0</v>
      </c>
      <c r="M289" s="32">
        <f t="shared" si="137"/>
        <v>0.97727272727272729</v>
      </c>
      <c r="N289" s="32">
        <f t="shared" si="138"/>
        <v>1</v>
      </c>
      <c r="O289" s="38"/>
      <c r="P289" s="38"/>
    </row>
    <row r="290" spans="1:16" s="39" customFormat="1" ht="18" customHeight="1" x14ac:dyDescent="0.25">
      <c r="A290" s="40" t="s">
        <v>34</v>
      </c>
      <c r="B290" s="34" t="s">
        <v>35</v>
      </c>
      <c r="C290" s="29">
        <f>SUM(C291,C297,C300,C304)</f>
        <v>66000000</v>
      </c>
      <c r="D290" s="30">
        <f>'[1]MASTER SPD '!G290</f>
        <v>66000000</v>
      </c>
      <c r="E290" s="30">
        <f>'[1]MASTER RO GU'!E290</f>
        <v>0</v>
      </c>
      <c r="F290" s="30">
        <f>'[1]MASTER RO GU'!F290</f>
        <v>0</v>
      </c>
      <c r="G290" s="30">
        <f>'[1]MASTER RO GU'!I290</f>
        <v>37500000</v>
      </c>
      <c r="H290" s="30">
        <f>'[1]MASTER RO GU'!J290</f>
        <v>27000000</v>
      </c>
      <c r="I290" s="30">
        <f>'[1]MASTER RO GU'!L290</f>
        <v>64500000</v>
      </c>
      <c r="J290" s="30">
        <f t="shared" si="135"/>
        <v>1500000</v>
      </c>
      <c r="K290" s="29">
        <f t="shared" ref="K290" si="139">SUM(K291,K297,K300,K304)</f>
        <v>1500000</v>
      </c>
      <c r="L290" s="22">
        <f t="shared" si="133"/>
        <v>0</v>
      </c>
      <c r="M290" s="32">
        <f t="shared" si="137"/>
        <v>0.97727272727272729</v>
      </c>
      <c r="N290" s="32">
        <f t="shared" si="138"/>
        <v>1</v>
      </c>
      <c r="O290" s="38"/>
      <c r="P290" s="38"/>
    </row>
    <row r="291" spans="1:16" s="39" customFormat="1" ht="18" customHeight="1" x14ac:dyDescent="0.25">
      <c r="A291" s="40" t="s">
        <v>36</v>
      </c>
      <c r="B291" s="34" t="s">
        <v>37</v>
      </c>
      <c r="C291" s="29">
        <f>SUM(C292)</f>
        <v>4100000</v>
      </c>
      <c r="D291" s="30">
        <f>'[1]MASTER SPD '!G291</f>
        <v>4100000</v>
      </c>
      <c r="E291" s="30">
        <f>'[1]MASTER RO GU'!E291</f>
        <v>0</v>
      </c>
      <c r="F291" s="30">
        <f>'[1]MASTER RO GU'!F291</f>
        <v>0</v>
      </c>
      <c r="G291" s="30">
        <f>'[1]MASTER RO GU'!I291</f>
        <v>4100000</v>
      </c>
      <c r="H291" s="30">
        <f>'[1]MASTER RO GU'!J291</f>
        <v>0</v>
      </c>
      <c r="I291" s="30">
        <f>'[1]MASTER RO GU'!L291</f>
        <v>4100000</v>
      </c>
      <c r="J291" s="30">
        <f t="shared" si="135"/>
        <v>0</v>
      </c>
      <c r="K291" s="29">
        <f t="shared" ref="K291" si="140">SUM(K292)</f>
        <v>0</v>
      </c>
      <c r="L291" s="22">
        <f t="shared" si="133"/>
        <v>0</v>
      </c>
      <c r="M291" s="32">
        <f t="shared" si="137"/>
        <v>1</v>
      </c>
      <c r="N291" s="32">
        <f t="shared" si="138"/>
        <v>1</v>
      </c>
      <c r="O291" s="38"/>
      <c r="P291" s="38"/>
    </row>
    <row r="292" spans="1:16" s="39" customFormat="1" ht="18" customHeight="1" x14ac:dyDescent="0.25">
      <c r="A292" s="40" t="s">
        <v>38</v>
      </c>
      <c r="B292" s="34" t="s">
        <v>39</v>
      </c>
      <c r="C292" s="29">
        <f>SUM(C293:C296)</f>
        <v>4100000</v>
      </c>
      <c r="D292" s="30">
        <f>'[1]MASTER SPD '!G292</f>
        <v>4100000</v>
      </c>
      <c r="E292" s="30">
        <f>'[1]MASTER RO GU'!E292</f>
        <v>0</v>
      </c>
      <c r="F292" s="30">
        <f>'[1]MASTER RO GU'!F292</f>
        <v>0</v>
      </c>
      <c r="G292" s="30">
        <f>'[1]MASTER RO GU'!I292</f>
        <v>4100000</v>
      </c>
      <c r="H292" s="30">
        <f>'[1]MASTER RO GU'!J292</f>
        <v>0</v>
      </c>
      <c r="I292" s="30">
        <f>'[1]MASTER RO GU'!L292</f>
        <v>4100000</v>
      </c>
      <c r="J292" s="30">
        <f t="shared" si="135"/>
        <v>0</v>
      </c>
      <c r="K292" s="29">
        <f t="shared" ref="K292" si="141">SUM(K293:K296)</f>
        <v>0</v>
      </c>
      <c r="L292" s="22">
        <f t="shared" si="133"/>
        <v>0</v>
      </c>
      <c r="M292" s="32">
        <f t="shared" si="137"/>
        <v>1</v>
      </c>
      <c r="N292" s="32">
        <f t="shared" si="138"/>
        <v>1</v>
      </c>
      <c r="O292" s="38"/>
      <c r="P292" s="38"/>
    </row>
    <row r="293" spans="1:16" ht="20.25" customHeight="1" x14ac:dyDescent="0.25">
      <c r="A293" s="41" t="s">
        <v>40</v>
      </c>
      <c r="B293" s="42" t="s">
        <v>41</v>
      </c>
      <c r="C293" s="43">
        <v>2000000</v>
      </c>
      <c r="D293" s="44">
        <f>'[1]MASTER SPD '!G293</f>
        <v>2000000</v>
      </c>
      <c r="E293" s="44">
        <f>'[1]MASTER RO GU'!E293</f>
        <v>0</v>
      </c>
      <c r="F293" s="44">
        <f>'[1]MASTER RO GU'!F293</f>
        <v>0</v>
      </c>
      <c r="G293" s="44">
        <f>'[1]MASTER RO GU'!I293</f>
        <v>2000000</v>
      </c>
      <c r="H293" s="44">
        <f>'[1]MASTER RO GU'!J293</f>
        <v>0</v>
      </c>
      <c r="I293" s="44">
        <f>'[1]MASTER RO GU'!L293</f>
        <v>2000000</v>
      </c>
      <c r="J293" s="44">
        <f t="shared" si="135"/>
        <v>0</v>
      </c>
      <c r="K293" s="43">
        <f>C293-I293</f>
        <v>0</v>
      </c>
      <c r="L293" s="63">
        <f t="shared" si="133"/>
        <v>0</v>
      </c>
      <c r="M293" s="54">
        <f t="shared" si="137"/>
        <v>1</v>
      </c>
      <c r="N293" s="54">
        <f t="shared" si="138"/>
        <v>1</v>
      </c>
    </row>
    <row r="294" spans="1:16" ht="23.25" customHeight="1" x14ac:dyDescent="0.25">
      <c r="A294" s="41" t="s">
        <v>42</v>
      </c>
      <c r="B294" s="42" t="s">
        <v>43</v>
      </c>
      <c r="C294" s="43">
        <v>800000</v>
      </c>
      <c r="D294" s="44">
        <f>'[1]MASTER SPD '!G294</f>
        <v>800000</v>
      </c>
      <c r="E294" s="44">
        <f>'[1]MASTER RO GU'!E294</f>
        <v>0</v>
      </c>
      <c r="F294" s="44">
        <f>'[1]MASTER RO GU'!F294</f>
        <v>0</v>
      </c>
      <c r="G294" s="44">
        <f>'[1]MASTER RO GU'!I294</f>
        <v>800000</v>
      </c>
      <c r="H294" s="44">
        <f>'[1]MASTER RO GU'!J294</f>
        <v>0</v>
      </c>
      <c r="I294" s="44">
        <f>'[1]MASTER RO GU'!L294</f>
        <v>800000</v>
      </c>
      <c r="J294" s="44">
        <f t="shared" si="135"/>
        <v>0</v>
      </c>
      <c r="K294" s="43">
        <f>C294-I294</f>
        <v>0</v>
      </c>
      <c r="L294" s="31">
        <f t="shared" si="133"/>
        <v>0</v>
      </c>
      <c r="M294" s="23">
        <f t="shared" si="137"/>
        <v>1</v>
      </c>
      <c r="N294" s="23">
        <f t="shared" si="138"/>
        <v>1</v>
      </c>
    </row>
    <row r="295" spans="1:16" s="51" customFormat="1" ht="17.45" customHeight="1" x14ac:dyDescent="0.25">
      <c r="A295" s="47" t="s">
        <v>52</v>
      </c>
      <c r="B295" s="55" t="s">
        <v>53</v>
      </c>
      <c r="C295" s="49">
        <v>400000</v>
      </c>
      <c r="D295" s="44">
        <f>'[1]MASTER SPD '!G295</f>
        <v>400000</v>
      </c>
      <c r="E295" s="44">
        <f>'[1]MASTER RO GU'!E295</f>
        <v>0</v>
      </c>
      <c r="F295" s="44">
        <f>'[1]MASTER RO GU'!F295</f>
        <v>0</v>
      </c>
      <c r="G295" s="44">
        <f>'[1]MASTER RO GU'!I295</f>
        <v>400000</v>
      </c>
      <c r="H295" s="44">
        <f>'[1]MASTER RO GU'!J295</f>
        <v>0</v>
      </c>
      <c r="I295" s="44">
        <f>'[1]MASTER RO GU'!L295</f>
        <v>400000</v>
      </c>
      <c r="J295" s="44">
        <f t="shared" si="135"/>
        <v>0</v>
      </c>
      <c r="K295" s="43">
        <f>C295-I295</f>
        <v>0</v>
      </c>
      <c r="L295" s="31">
        <f t="shared" si="133"/>
        <v>0</v>
      </c>
      <c r="M295" s="23">
        <f t="shared" si="137"/>
        <v>1</v>
      </c>
      <c r="N295" s="23">
        <f t="shared" si="138"/>
        <v>1</v>
      </c>
      <c r="O295" s="50"/>
      <c r="P295" s="50"/>
    </row>
    <row r="296" spans="1:16" s="51" customFormat="1" ht="17.25" customHeight="1" x14ac:dyDescent="0.25">
      <c r="A296" s="47" t="s">
        <v>54</v>
      </c>
      <c r="B296" s="129" t="s">
        <v>55</v>
      </c>
      <c r="C296" s="49">
        <v>900000</v>
      </c>
      <c r="D296" s="44">
        <f>'[1]MASTER SPD '!G296</f>
        <v>900000</v>
      </c>
      <c r="E296" s="44">
        <f>'[1]MASTER RO GU'!E296</f>
        <v>0</v>
      </c>
      <c r="F296" s="44">
        <f>'[1]MASTER RO GU'!F296</f>
        <v>0</v>
      </c>
      <c r="G296" s="44">
        <f>'[1]MASTER RO GU'!I296</f>
        <v>900000</v>
      </c>
      <c r="H296" s="44">
        <f>'[1]MASTER RO GU'!J296</f>
        <v>0</v>
      </c>
      <c r="I296" s="44">
        <f>'[1]MASTER RO GU'!L296</f>
        <v>900000</v>
      </c>
      <c r="J296" s="44">
        <f t="shared" si="135"/>
        <v>0</v>
      </c>
      <c r="K296" s="43">
        <f>C296-I296</f>
        <v>0</v>
      </c>
      <c r="L296" s="31">
        <f t="shared" si="133"/>
        <v>0</v>
      </c>
      <c r="M296" s="23">
        <f t="shared" si="137"/>
        <v>1</v>
      </c>
      <c r="N296" s="23">
        <f t="shared" si="138"/>
        <v>1</v>
      </c>
      <c r="O296" s="50"/>
      <c r="P296" s="50"/>
    </row>
    <row r="297" spans="1:16" s="39" customFormat="1" ht="17.25" customHeight="1" x14ac:dyDescent="0.25">
      <c r="A297" s="40" t="s">
        <v>44</v>
      </c>
      <c r="B297" s="34" t="s">
        <v>45</v>
      </c>
      <c r="C297" s="37">
        <f>C298</f>
        <v>9900000</v>
      </c>
      <c r="D297" s="30">
        <f>'[1]MASTER SPD '!G297</f>
        <v>9900000</v>
      </c>
      <c r="E297" s="30">
        <f>'[1]MASTER RO GU'!E297</f>
        <v>0</v>
      </c>
      <c r="F297" s="30">
        <f>'[1]MASTER RO GU'!F297</f>
        <v>0</v>
      </c>
      <c r="G297" s="30">
        <f>'[1]MASTER RO GU'!I297</f>
        <v>8400000</v>
      </c>
      <c r="H297" s="30">
        <f>'[1]MASTER RO GU'!J297</f>
        <v>0</v>
      </c>
      <c r="I297" s="30">
        <f>'[1]MASTER RO GU'!L297</f>
        <v>8400000</v>
      </c>
      <c r="J297" s="30">
        <f t="shared" si="135"/>
        <v>1500000</v>
      </c>
      <c r="K297" s="37">
        <f t="shared" ref="K297:K298" si="142">K298</f>
        <v>1500000</v>
      </c>
      <c r="L297" s="22">
        <f t="shared" si="133"/>
        <v>0</v>
      </c>
      <c r="M297" s="32">
        <f t="shared" si="137"/>
        <v>0.84848484848484851</v>
      </c>
      <c r="N297" s="32">
        <f t="shared" si="138"/>
        <v>1</v>
      </c>
      <c r="O297" s="38"/>
      <c r="P297" s="38"/>
    </row>
    <row r="298" spans="1:16" s="39" customFormat="1" ht="17.25" customHeight="1" x14ac:dyDescent="0.25">
      <c r="A298" s="40" t="s">
        <v>46</v>
      </c>
      <c r="B298" s="34" t="s">
        <v>47</v>
      </c>
      <c r="C298" s="37">
        <f>C299</f>
        <v>9900000</v>
      </c>
      <c r="D298" s="30">
        <f>'[1]MASTER SPD '!G298</f>
        <v>9900000</v>
      </c>
      <c r="E298" s="30">
        <f>'[1]MASTER RO GU'!E298</f>
        <v>0</v>
      </c>
      <c r="F298" s="30">
        <f>'[1]MASTER RO GU'!F298</f>
        <v>0</v>
      </c>
      <c r="G298" s="30">
        <f>'[1]MASTER RO GU'!I298</f>
        <v>8400000</v>
      </c>
      <c r="H298" s="30">
        <f>'[1]MASTER RO GU'!J298</f>
        <v>0</v>
      </c>
      <c r="I298" s="30">
        <f>'[1]MASTER RO GU'!L298</f>
        <v>8400000</v>
      </c>
      <c r="J298" s="30">
        <f t="shared" si="135"/>
        <v>1500000</v>
      </c>
      <c r="K298" s="37">
        <f t="shared" si="142"/>
        <v>1500000</v>
      </c>
      <c r="L298" s="22">
        <f t="shared" si="133"/>
        <v>0</v>
      </c>
      <c r="M298" s="32">
        <f t="shared" si="137"/>
        <v>0.84848484848484851</v>
      </c>
      <c r="N298" s="32">
        <f t="shared" si="138"/>
        <v>1</v>
      </c>
      <c r="O298" s="38"/>
      <c r="P298" s="38"/>
    </row>
    <row r="299" spans="1:16" s="46" customFormat="1" ht="30.75" customHeight="1" x14ac:dyDescent="0.25">
      <c r="A299" s="41" t="s">
        <v>218</v>
      </c>
      <c r="B299" s="42" t="s">
        <v>57</v>
      </c>
      <c r="C299" s="43">
        <v>9900000</v>
      </c>
      <c r="D299" s="44">
        <f>'[1]MASTER SPD '!G299</f>
        <v>9900000</v>
      </c>
      <c r="E299" s="44">
        <f>'[1]MASTER RO GU'!E299</f>
        <v>0</v>
      </c>
      <c r="F299" s="44">
        <f>'[1]MASTER RO GU'!F299</f>
        <v>0</v>
      </c>
      <c r="G299" s="44">
        <f>'[1]MASTER RO GU'!I299</f>
        <v>8400000</v>
      </c>
      <c r="H299" s="44">
        <f>'[1]MASTER RO GU'!J299</f>
        <v>0</v>
      </c>
      <c r="I299" s="44">
        <f>'[1]MASTER RO GU'!L299</f>
        <v>8400000</v>
      </c>
      <c r="J299" s="44">
        <f t="shared" si="135"/>
        <v>1500000</v>
      </c>
      <c r="K299" s="43">
        <f>C299-I299</f>
        <v>1500000</v>
      </c>
      <c r="L299" s="31">
        <f t="shared" si="133"/>
        <v>0</v>
      </c>
      <c r="M299" s="54">
        <f t="shared" si="137"/>
        <v>0.84848484848484851</v>
      </c>
      <c r="N299" s="23">
        <f t="shared" si="138"/>
        <v>1</v>
      </c>
      <c r="O299" s="45"/>
      <c r="P299" s="45"/>
    </row>
    <row r="300" spans="1:16" s="39" customFormat="1" ht="17.25" customHeight="1" x14ac:dyDescent="0.25">
      <c r="A300" s="91" t="s">
        <v>66</v>
      </c>
      <c r="B300" s="65" t="s">
        <v>67</v>
      </c>
      <c r="C300" s="92">
        <f>C301</f>
        <v>27000000</v>
      </c>
      <c r="D300" s="30">
        <f>'[1]MASTER SPD '!G300</f>
        <v>27000000</v>
      </c>
      <c r="E300" s="30">
        <f>'[1]MASTER RO GU'!E300</f>
        <v>0</v>
      </c>
      <c r="F300" s="30">
        <f>'[1]MASTER RO GU'!F300</f>
        <v>0</v>
      </c>
      <c r="G300" s="30">
        <f>'[1]MASTER RO GU'!I300</f>
        <v>0</v>
      </c>
      <c r="H300" s="30">
        <f>'[1]MASTER RO GU'!J300</f>
        <v>27000000</v>
      </c>
      <c r="I300" s="30">
        <f>'[1]MASTER RO GU'!L300</f>
        <v>27000000</v>
      </c>
      <c r="J300" s="30">
        <f t="shared" si="135"/>
        <v>0</v>
      </c>
      <c r="K300" s="92">
        <f t="shared" ref="K300" si="143">K301</f>
        <v>0</v>
      </c>
      <c r="L300" s="31">
        <f t="shared" si="133"/>
        <v>0</v>
      </c>
      <c r="M300" s="23">
        <f t="shared" si="137"/>
        <v>1</v>
      </c>
      <c r="N300" s="23">
        <f t="shared" si="138"/>
        <v>1</v>
      </c>
      <c r="O300" s="38"/>
      <c r="P300" s="38"/>
    </row>
    <row r="301" spans="1:16" s="39" customFormat="1" ht="17.25" customHeight="1" x14ac:dyDescent="0.25">
      <c r="A301" s="91" t="s">
        <v>68</v>
      </c>
      <c r="B301" s="65" t="s">
        <v>69</v>
      </c>
      <c r="C301" s="92">
        <f>SUM(C302:C303)</f>
        <v>27000000</v>
      </c>
      <c r="D301" s="30">
        <f>'[1]MASTER SPD '!G301</f>
        <v>27000000</v>
      </c>
      <c r="E301" s="30">
        <f>'[1]MASTER RO GU'!E301</f>
        <v>0</v>
      </c>
      <c r="F301" s="30">
        <f>'[1]MASTER RO GU'!F301</f>
        <v>0</v>
      </c>
      <c r="G301" s="30">
        <f>'[1]MASTER RO GU'!I301</f>
        <v>0</v>
      </c>
      <c r="H301" s="30">
        <f>'[1]MASTER RO GU'!J301</f>
        <v>27000000</v>
      </c>
      <c r="I301" s="30">
        <f>'[1]MASTER RO GU'!L301</f>
        <v>27000000</v>
      </c>
      <c r="J301" s="30">
        <f t="shared" si="135"/>
        <v>0</v>
      </c>
      <c r="K301" s="37">
        <f t="shared" ref="K301" si="144">SUM(K302:K303)</f>
        <v>0</v>
      </c>
      <c r="L301" s="31">
        <f t="shared" si="133"/>
        <v>0</v>
      </c>
      <c r="M301" s="23">
        <f t="shared" si="137"/>
        <v>1</v>
      </c>
      <c r="N301" s="23">
        <f t="shared" si="138"/>
        <v>1</v>
      </c>
      <c r="O301" s="38"/>
      <c r="P301" s="38"/>
    </row>
    <row r="302" spans="1:16" s="51" customFormat="1" ht="17.45" customHeight="1" x14ac:dyDescent="0.25">
      <c r="A302" s="93" t="s">
        <v>103</v>
      </c>
      <c r="B302" s="138" t="s">
        <v>104</v>
      </c>
      <c r="C302" s="88">
        <v>14040000</v>
      </c>
      <c r="D302" s="44">
        <f>'[1]MASTER SPD '!G302</f>
        <v>14040000</v>
      </c>
      <c r="E302" s="44">
        <f>'[1]MASTER RO GU'!E302</f>
        <v>0</v>
      </c>
      <c r="F302" s="44">
        <f>'[1]MASTER RO GU'!F302</f>
        <v>0</v>
      </c>
      <c r="G302" s="44">
        <f>'[1]MASTER RO GU'!I302</f>
        <v>0</v>
      </c>
      <c r="H302" s="44">
        <f>'[1]MASTER RO GU'!J302</f>
        <v>14040000</v>
      </c>
      <c r="I302" s="44">
        <f>'[1]MASTER RO GU'!L302</f>
        <v>14040000</v>
      </c>
      <c r="J302" s="44">
        <f t="shared" si="135"/>
        <v>0</v>
      </c>
      <c r="K302" s="43">
        <f>C302-I302</f>
        <v>0</v>
      </c>
      <c r="L302" s="31">
        <f t="shared" si="133"/>
        <v>0</v>
      </c>
      <c r="M302" s="23">
        <f t="shared" si="137"/>
        <v>1</v>
      </c>
      <c r="N302" s="23">
        <f t="shared" si="138"/>
        <v>1</v>
      </c>
      <c r="O302" s="50"/>
      <c r="P302" s="50"/>
    </row>
    <row r="303" spans="1:16" s="51" customFormat="1" ht="17.45" customHeight="1" x14ac:dyDescent="0.25">
      <c r="A303" s="93" t="s">
        <v>87</v>
      </c>
      <c r="B303" s="138" t="s">
        <v>233</v>
      </c>
      <c r="C303" s="88">
        <v>12960000</v>
      </c>
      <c r="D303" s="44">
        <f>'[1]MASTER SPD '!G303</f>
        <v>12960000</v>
      </c>
      <c r="E303" s="44">
        <f>'[1]MASTER RO GU'!E303</f>
        <v>0</v>
      </c>
      <c r="F303" s="44">
        <f>'[1]MASTER RO GU'!F303</f>
        <v>0</v>
      </c>
      <c r="G303" s="44">
        <f>'[1]MASTER RO GU'!I303</f>
        <v>0</v>
      </c>
      <c r="H303" s="44">
        <f>'[1]MASTER RO GU'!J303</f>
        <v>12960000</v>
      </c>
      <c r="I303" s="44">
        <f>'[1]MASTER RO GU'!L303</f>
        <v>12960000</v>
      </c>
      <c r="J303" s="44">
        <f t="shared" si="135"/>
        <v>0</v>
      </c>
      <c r="K303" s="43">
        <f>C303-I303</f>
        <v>0</v>
      </c>
      <c r="L303" s="31">
        <f t="shared" si="133"/>
        <v>0</v>
      </c>
      <c r="M303" s="23">
        <f t="shared" si="137"/>
        <v>1</v>
      </c>
      <c r="N303" s="23">
        <f t="shared" si="138"/>
        <v>1</v>
      </c>
      <c r="O303" s="50"/>
      <c r="P303" s="50"/>
    </row>
    <row r="304" spans="1:16" s="25" customFormat="1" ht="30.75" customHeight="1" x14ac:dyDescent="0.25">
      <c r="A304" s="85" t="s">
        <v>117</v>
      </c>
      <c r="B304" s="86" t="s">
        <v>118</v>
      </c>
      <c r="C304" s="87">
        <f>C305</f>
        <v>25000000</v>
      </c>
      <c r="D304" s="30">
        <f>'[1]MASTER SPD '!G304</f>
        <v>25000000</v>
      </c>
      <c r="E304" s="30">
        <f>'[1]MASTER RO GU'!E304</f>
        <v>0</v>
      </c>
      <c r="F304" s="30">
        <f>'[1]MASTER RO GU'!F304</f>
        <v>0</v>
      </c>
      <c r="G304" s="30">
        <f>'[1]MASTER RO GU'!I304</f>
        <v>25000000</v>
      </c>
      <c r="H304" s="30">
        <f>'[1]MASTER RO GU'!J304</f>
        <v>0</v>
      </c>
      <c r="I304" s="30">
        <f>'[1]MASTER RO GU'!L304</f>
        <v>25000000</v>
      </c>
      <c r="J304" s="30">
        <f t="shared" si="135"/>
        <v>0</v>
      </c>
      <c r="K304" s="28">
        <f t="shared" ref="K304:K305" si="145">K305</f>
        <v>0</v>
      </c>
      <c r="L304" s="22">
        <f t="shared" si="133"/>
        <v>0</v>
      </c>
      <c r="M304" s="32">
        <f t="shared" si="137"/>
        <v>1</v>
      </c>
      <c r="N304" s="32">
        <f t="shared" si="138"/>
        <v>1</v>
      </c>
      <c r="O304" s="24"/>
      <c r="P304" s="24"/>
    </row>
    <row r="305" spans="1:16" s="25" customFormat="1" ht="18" customHeight="1" x14ac:dyDescent="0.25">
      <c r="A305" s="85" t="s">
        <v>234</v>
      </c>
      <c r="B305" s="86" t="s">
        <v>235</v>
      </c>
      <c r="C305" s="87">
        <f>C306</f>
        <v>25000000</v>
      </c>
      <c r="D305" s="30">
        <f>'[1]MASTER SPD '!G305</f>
        <v>25000000</v>
      </c>
      <c r="E305" s="30">
        <f>'[1]MASTER RO GU'!E305</f>
        <v>0</v>
      </c>
      <c r="F305" s="30">
        <f>'[1]MASTER RO GU'!F305</f>
        <v>0</v>
      </c>
      <c r="G305" s="30">
        <f>'[1]MASTER RO GU'!I305</f>
        <v>25000000</v>
      </c>
      <c r="H305" s="30">
        <f>'[1]MASTER RO GU'!J305</f>
        <v>0</v>
      </c>
      <c r="I305" s="30">
        <f>'[1]MASTER RO GU'!L305</f>
        <v>25000000</v>
      </c>
      <c r="J305" s="30">
        <f t="shared" si="135"/>
        <v>0</v>
      </c>
      <c r="K305" s="28">
        <f t="shared" si="145"/>
        <v>0</v>
      </c>
      <c r="L305" s="22">
        <f t="shared" si="133"/>
        <v>0</v>
      </c>
      <c r="M305" s="32">
        <f t="shared" si="137"/>
        <v>1</v>
      </c>
      <c r="N305" s="32">
        <f t="shared" si="138"/>
        <v>1</v>
      </c>
      <c r="O305" s="24"/>
      <c r="P305" s="24"/>
    </row>
    <row r="306" spans="1:16" s="51" customFormat="1" ht="18" customHeight="1" x14ac:dyDescent="0.25">
      <c r="A306" s="93" t="s">
        <v>236</v>
      </c>
      <c r="B306" s="66" t="s">
        <v>237</v>
      </c>
      <c r="C306" s="88">
        <v>25000000</v>
      </c>
      <c r="D306" s="44">
        <f>'[1]MASTER SPD '!G306</f>
        <v>25000000</v>
      </c>
      <c r="E306" s="44">
        <f>'[1]MASTER RO GU'!E306</f>
        <v>0</v>
      </c>
      <c r="F306" s="44">
        <f>'[1]MASTER RO GU'!F306</f>
        <v>0</v>
      </c>
      <c r="G306" s="44">
        <f>'[1]MASTER RO GU'!I306</f>
        <v>25000000</v>
      </c>
      <c r="H306" s="44">
        <f>'[1]MASTER RO GU'!J306</f>
        <v>0</v>
      </c>
      <c r="I306" s="44">
        <f>'[1]MASTER RO GU'!L306</f>
        <v>25000000</v>
      </c>
      <c r="J306" s="44">
        <f t="shared" si="135"/>
        <v>0</v>
      </c>
      <c r="K306" s="43">
        <f>C306-I306</f>
        <v>0</v>
      </c>
      <c r="L306" s="31">
        <f t="shared" si="133"/>
        <v>0</v>
      </c>
      <c r="M306" s="23">
        <f t="shared" si="137"/>
        <v>1</v>
      </c>
      <c r="N306" s="23">
        <f t="shared" si="138"/>
        <v>1</v>
      </c>
      <c r="O306" s="50"/>
      <c r="P306" s="50"/>
    </row>
    <row r="307" spans="1:16" ht="12.75" customHeight="1" x14ac:dyDescent="0.25">
      <c r="A307" s="102"/>
      <c r="B307" s="139"/>
      <c r="C307" s="90"/>
      <c r="D307" s="44">
        <f>'[1]MASTER SPD '!G307</f>
        <v>0</v>
      </c>
      <c r="E307" s="44">
        <f>'[1]MASTER RO GU'!E307</f>
        <v>0</v>
      </c>
      <c r="F307" s="44">
        <f>'[1]MASTER RO GU'!F307</f>
        <v>0</v>
      </c>
      <c r="G307" s="44">
        <f>'[1]MASTER RO GU'!I307</f>
        <v>0</v>
      </c>
      <c r="H307" s="44">
        <f>'[1]MASTER RO GU'!J307</f>
        <v>0</v>
      </c>
      <c r="I307" s="44">
        <f>'[1]MASTER RO GU'!L307</f>
        <v>0</v>
      </c>
      <c r="J307" s="44">
        <f t="shared" si="135"/>
        <v>0</v>
      </c>
      <c r="K307" s="52"/>
      <c r="L307" s="31">
        <f t="shared" si="133"/>
        <v>0</v>
      </c>
      <c r="M307" s="53"/>
      <c r="N307" s="23"/>
    </row>
    <row r="308" spans="1:16" s="25" customFormat="1" ht="20.25" customHeight="1" x14ac:dyDescent="0.25">
      <c r="A308" s="85" t="s">
        <v>238</v>
      </c>
      <c r="B308" s="361" t="s">
        <v>239</v>
      </c>
      <c r="C308" s="356">
        <f>C309</f>
        <v>287500000</v>
      </c>
      <c r="D308" s="71">
        <f>'[1]MASTER SPD '!G308</f>
        <v>287500000</v>
      </c>
      <c r="E308" s="71">
        <f>'[1]MASTER RO GU'!E308</f>
        <v>0</v>
      </c>
      <c r="F308" s="71">
        <f>'[1]MASTER RO GU'!F308</f>
        <v>200000000</v>
      </c>
      <c r="G308" s="71">
        <f>'[1]MASTER RO GU'!I308</f>
        <v>6200000</v>
      </c>
      <c r="H308" s="71">
        <f>'[1]MASTER RO GU'!J308</f>
        <v>81189500</v>
      </c>
      <c r="I308" s="71">
        <f>'[1]MASTER RO GU'!L308</f>
        <v>287389500</v>
      </c>
      <c r="J308" s="30">
        <f t="shared" si="135"/>
        <v>110500</v>
      </c>
      <c r="K308" s="28">
        <f t="shared" ref="K308:K309" si="146">K309</f>
        <v>110500</v>
      </c>
      <c r="L308" s="22">
        <f t="shared" si="133"/>
        <v>0</v>
      </c>
      <c r="M308" s="32">
        <f t="shared" ref="M308:M322" si="147">I308/C308*100%</f>
        <v>0.99961565217391302</v>
      </c>
      <c r="N308" s="32">
        <f t="shared" si="138"/>
        <v>1</v>
      </c>
      <c r="O308" s="24"/>
      <c r="P308" s="24"/>
    </row>
    <row r="309" spans="1:16" s="39" customFormat="1" ht="18" customHeight="1" x14ac:dyDescent="0.25">
      <c r="A309" s="40" t="s">
        <v>31</v>
      </c>
      <c r="B309" s="34" t="s">
        <v>32</v>
      </c>
      <c r="C309" s="37">
        <f>C310</f>
        <v>287500000</v>
      </c>
      <c r="D309" s="30">
        <f>'[1]MASTER SPD '!G309</f>
        <v>287500000</v>
      </c>
      <c r="E309" s="30">
        <f>'[1]MASTER RO GU'!E309</f>
        <v>0</v>
      </c>
      <c r="F309" s="30">
        <f>'[1]MASTER RO GU'!F309</f>
        <v>200000000</v>
      </c>
      <c r="G309" s="30">
        <f>'[1]MASTER RO GU'!I309</f>
        <v>6200000</v>
      </c>
      <c r="H309" s="30">
        <f>'[1]MASTER RO GU'!J309</f>
        <v>81189500</v>
      </c>
      <c r="I309" s="30">
        <f>'[1]MASTER RO GU'!L309</f>
        <v>287389500</v>
      </c>
      <c r="J309" s="30">
        <f t="shared" si="135"/>
        <v>110500</v>
      </c>
      <c r="K309" s="37">
        <f t="shared" si="146"/>
        <v>110500</v>
      </c>
      <c r="L309" s="22">
        <f t="shared" si="133"/>
        <v>0</v>
      </c>
      <c r="M309" s="32">
        <f t="shared" si="147"/>
        <v>0.99961565217391302</v>
      </c>
      <c r="N309" s="32">
        <f t="shared" si="138"/>
        <v>1</v>
      </c>
      <c r="O309" s="38"/>
      <c r="P309" s="38"/>
    </row>
    <row r="310" spans="1:16" s="39" customFormat="1" ht="18" customHeight="1" x14ac:dyDescent="0.25">
      <c r="A310" s="40" t="s">
        <v>34</v>
      </c>
      <c r="B310" s="34" t="s">
        <v>35</v>
      </c>
      <c r="C310" s="37">
        <f>SUM(C311,C317,C320)</f>
        <v>287500000</v>
      </c>
      <c r="D310" s="30">
        <f>'[1]MASTER SPD '!G310</f>
        <v>287500000</v>
      </c>
      <c r="E310" s="30">
        <f>'[1]MASTER RO GU'!E310</f>
        <v>0</v>
      </c>
      <c r="F310" s="30">
        <f>'[1]MASTER RO GU'!F310</f>
        <v>200000000</v>
      </c>
      <c r="G310" s="30">
        <f>'[1]MASTER RO GU'!I310</f>
        <v>6200000</v>
      </c>
      <c r="H310" s="30">
        <f>'[1]MASTER RO GU'!J310</f>
        <v>81189500</v>
      </c>
      <c r="I310" s="30">
        <f>'[1]MASTER RO GU'!L310</f>
        <v>287389500</v>
      </c>
      <c r="J310" s="30">
        <f t="shared" si="135"/>
        <v>110500</v>
      </c>
      <c r="K310" s="37">
        <f t="shared" ref="K310" si="148">SUM(K311,K317,K320)</f>
        <v>110500</v>
      </c>
      <c r="L310" s="22">
        <f t="shared" si="133"/>
        <v>0</v>
      </c>
      <c r="M310" s="32">
        <f t="shared" si="147"/>
        <v>0.99961565217391302</v>
      </c>
      <c r="N310" s="32">
        <f t="shared" si="138"/>
        <v>1</v>
      </c>
      <c r="O310" s="38"/>
      <c r="P310" s="38"/>
    </row>
    <row r="311" spans="1:16" s="39" customFormat="1" ht="18" customHeight="1" x14ac:dyDescent="0.25">
      <c r="A311" s="40" t="s">
        <v>36</v>
      </c>
      <c r="B311" s="34" t="s">
        <v>37</v>
      </c>
      <c r="C311" s="37">
        <f>SUM(C312)</f>
        <v>17120000</v>
      </c>
      <c r="D311" s="30">
        <f>'[1]MASTER SPD '!G311</f>
        <v>17120000</v>
      </c>
      <c r="E311" s="30">
        <f>'[1]MASTER RO GU'!E311</f>
        <v>0</v>
      </c>
      <c r="F311" s="30">
        <f>'[1]MASTER RO GU'!F311</f>
        <v>0</v>
      </c>
      <c r="G311" s="30">
        <f>'[1]MASTER RO GU'!I311</f>
        <v>6200000</v>
      </c>
      <c r="H311" s="30">
        <f>'[1]MASTER RO GU'!J311</f>
        <v>10920000</v>
      </c>
      <c r="I311" s="30">
        <f>'[1]MASTER RO GU'!L311</f>
        <v>17120000</v>
      </c>
      <c r="J311" s="30">
        <f t="shared" si="135"/>
        <v>0</v>
      </c>
      <c r="K311" s="37">
        <f t="shared" ref="K311" si="149">SUM(K312)</f>
        <v>0</v>
      </c>
      <c r="L311" s="22">
        <f t="shared" si="133"/>
        <v>0</v>
      </c>
      <c r="M311" s="32">
        <f t="shared" si="147"/>
        <v>1</v>
      </c>
      <c r="N311" s="32">
        <f t="shared" si="138"/>
        <v>1</v>
      </c>
      <c r="O311" s="38"/>
      <c r="P311" s="38"/>
    </row>
    <row r="312" spans="1:16" s="39" customFormat="1" ht="18" customHeight="1" x14ac:dyDescent="0.25">
      <c r="A312" s="40" t="s">
        <v>38</v>
      </c>
      <c r="B312" s="34" t="s">
        <v>39</v>
      </c>
      <c r="C312" s="37">
        <f>SUM(C313:C316)</f>
        <v>17120000</v>
      </c>
      <c r="D312" s="30">
        <f>'[1]MASTER SPD '!G312</f>
        <v>17120000</v>
      </c>
      <c r="E312" s="30">
        <f>'[1]MASTER RO GU'!E312</f>
        <v>0</v>
      </c>
      <c r="F312" s="30">
        <f>'[1]MASTER RO GU'!F312</f>
        <v>0</v>
      </c>
      <c r="G312" s="30">
        <f>'[1]MASTER RO GU'!I312</f>
        <v>6200000</v>
      </c>
      <c r="H312" s="30">
        <f>'[1]MASTER RO GU'!J312</f>
        <v>10920000</v>
      </c>
      <c r="I312" s="30">
        <f>'[1]MASTER RO GU'!L312</f>
        <v>17120000</v>
      </c>
      <c r="J312" s="30">
        <f t="shared" si="135"/>
        <v>0</v>
      </c>
      <c r="K312" s="37">
        <f t="shared" ref="K312" si="150">SUM(K313:K316)</f>
        <v>0</v>
      </c>
      <c r="L312" s="22">
        <f t="shared" si="133"/>
        <v>0</v>
      </c>
      <c r="M312" s="32">
        <f t="shared" si="147"/>
        <v>1</v>
      </c>
      <c r="N312" s="32">
        <f t="shared" si="138"/>
        <v>1</v>
      </c>
      <c r="O312" s="38"/>
      <c r="P312" s="38"/>
    </row>
    <row r="313" spans="1:16" s="46" customFormat="1" ht="14.25" customHeight="1" x14ac:dyDescent="0.25">
      <c r="A313" s="41" t="s">
        <v>40</v>
      </c>
      <c r="B313" s="42" t="s">
        <v>41</v>
      </c>
      <c r="C313" s="43">
        <v>2000000</v>
      </c>
      <c r="D313" s="44">
        <f>'[1]MASTER SPD '!G313</f>
        <v>2000000</v>
      </c>
      <c r="E313" s="44">
        <f>'[1]MASTER RO GU'!E313</f>
        <v>0</v>
      </c>
      <c r="F313" s="44">
        <f>'[1]MASTER RO GU'!F313</f>
        <v>0</v>
      </c>
      <c r="G313" s="44">
        <f>'[1]MASTER RO GU'!I313</f>
        <v>1000000</v>
      </c>
      <c r="H313" s="44">
        <f>'[1]MASTER RO GU'!J313</f>
        <v>1000000</v>
      </c>
      <c r="I313" s="44">
        <f>'[1]MASTER RO GU'!L313</f>
        <v>2000000</v>
      </c>
      <c r="J313" s="44">
        <f t="shared" si="135"/>
        <v>0</v>
      </c>
      <c r="K313" s="43">
        <f>C313-I313</f>
        <v>0</v>
      </c>
      <c r="L313" s="31">
        <f t="shared" si="133"/>
        <v>0</v>
      </c>
      <c r="M313" s="23">
        <f t="shared" si="147"/>
        <v>1</v>
      </c>
      <c r="N313" s="23">
        <f t="shared" si="138"/>
        <v>1</v>
      </c>
      <c r="O313" s="45"/>
      <c r="P313" s="45"/>
    </row>
    <row r="314" spans="1:16" ht="22.5" customHeight="1" x14ac:dyDescent="0.25">
      <c r="A314" s="41" t="s">
        <v>42</v>
      </c>
      <c r="B314" s="42" t="s">
        <v>43</v>
      </c>
      <c r="C314" s="43">
        <v>3770000</v>
      </c>
      <c r="D314" s="44">
        <f>'[1]MASTER SPD '!G314</f>
        <v>3770000</v>
      </c>
      <c r="E314" s="44">
        <f>'[1]MASTER RO GU'!E314</f>
        <v>0</v>
      </c>
      <c r="F314" s="44">
        <f>'[1]MASTER RO GU'!F314</f>
        <v>0</v>
      </c>
      <c r="G314" s="44">
        <f>'[1]MASTER RO GU'!I314</f>
        <v>1200000</v>
      </c>
      <c r="H314" s="44">
        <f>'[1]MASTER RO GU'!J314</f>
        <v>2570000</v>
      </c>
      <c r="I314" s="44">
        <f>'[1]MASTER RO GU'!L314</f>
        <v>3770000</v>
      </c>
      <c r="J314" s="44">
        <f t="shared" si="135"/>
        <v>0</v>
      </c>
      <c r="K314" s="43">
        <f>C314-I314</f>
        <v>0</v>
      </c>
      <c r="L314" s="31">
        <f t="shared" si="133"/>
        <v>0</v>
      </c>
      <c r="M314" s="23">
        <f t="shared" si="147"/>
        <v>1</v>
      </c>
      <c r="N314" s="23">
        <f t="shared" si="138"/>
        <v>1</v>
      </c>
    </row>
    <row r="315" spans="1:16" s="51" customFormat="1" ht="17.45" customHeight="1" x14ac:dyDescent="0.25">
      <c r="A315" s="47" t="s">
        <v>52</v>
      </c>
      <c r="B315" s="55" t="s">
        <v>53</v>
      </c>
      <c r="C315" s="49">
        <v>6250000</v>
      </c>
      <c r="D315" s="44">
        <f>'[1]MASTER SPD '!G315</f>
        <v>6250000</v>
      </c>
      <c r="E315" s="44">
        <f>'[1]MASTER RO GU'!E315</f>
        <v>0</v>
      </c>
      <c r="F315" s="44">
        <f>'[1]MASTER RO GU'!F315</f>
        <v>0</v>
      </c>
      <c r="G315" s="44">
        <f>'[1]MASTER RO GU'!I315</f>
        <v>2000000</v>
      </c>
      <c r="H315" s="44">
        <f>'[1]MASTER RO GU'!J315</f>
        <v>4250000</v>
      </c>
      <c r="I315" s="44">
        <f>'[1]MASTER RO GU'!L315</f>
        <v>6250000</v>
      </c>
      <c r="J315" s="44">
        <f t="shared" si="135"/>
        <v>0</v>
      </c>
      <c r="K315" s="43">
        <f>C315-I315</f>
        <v>0</v>
      </c>
      <c r="L315" s="31">
        <f t="shared" si="133"/>
        <v>0</v>
      </c>
      <c r="M315" s="23">
        <f t="shared" si="147"/>
        <v>1</v>
      </c>
      <c r="N315" s="23">
        <f t="shared" si="138"/>
        <v>1</v>
      </c>
      <c r="O315" s="50"/>
      <c r="P315" s="50"/>
    </row>
    <row r="316" spans="1:16" s="51" customFormat="1" ht="17.25" customHeight="1" x14ac:dyDescent="0.25">
      <c r="A316" s="47" t="s">
        <v>54</v>
      </c>
      <c r="B316" s="129" t="s">
        <v>55</v>
      </c>
      <c r="C316" s="49">
        <v>5100000</v>
      </c>
      <c r="D316" s="44">
        <f>'[1]MASTER SPD '!G316</f>
        <v>5100000</v>
      </c>
      <c r="E316" s="44">
        <f>'[1]MASTER RO GU'!E316</f>
        <v>0</v>
      </c>
      <c r="F316" s="44">
        <f>'[1]MASTER RO GU'!F316</f>
        <v>0</v>
      </c>
      <c r="G316" s="44">
        <f>'[1]MASTER RO GU'!I316</f>
        <v>2000000</v>
      </c>
      <c r="H316" s="44">
        <f>'[1]MASTER RO GU'!J316</f>
        <v>3100000</v>
      </c>
      <c r="I316" s="44">
        <f>'[1]MASTER RO GU'!L316</f>
        <v>5100000</v>
      </c>
      <c r="J316" s="44">
        <f t="shared" si="135"/>
        <v>0</v>
      </c>
      <c r="K316" s="43">
        <f>C316-I316</f>
        <v>0</v>
      </c>
      <c r="L316" s="31">
        <f t="shared" si="133"/>
        <v>0</v>
      </c>
      <c r="M316" s="23">
        <f t="shared" si="147"/>
        <v>1</v>
      </c>
      <c r="N316" s="23">
        <f t="shared" si="138"/>
        <v>1</v>
      </c>
      <c r="O316" s="50"/>
      <c r="P316" s="50"/>
    </row>
    <row r="317" spans="1:16" s="39" customFormat="1" ht="17.25" customHeight="1" x14ac:dyDescent="0.25">
      <c r="A317" s="40" t="s">
        <v>44</v>
      </c>
      <c r="B317" s="34" t="s">
        <v>45</v>
      </c>
      <c r="C317" s="37">
        <f>C318</f>
        <v>200000000</v>
      </c>
      <c r="D317" s="30">
        <f>'[1]MASTER SPD '!G317</f>
        <v>200000000</v>
      </c>
      <c r="E317" s="30">
        <f>'[1]MASTER RO GU'!E317</f>
        <v>0</v>
      </c>
      <c r="F317" s="30">
        <f>'[1]MASTER RO GU'!F317</f>
        <v>200000000</v>
      </c>
      <c r="G317" s="30">
        <f>'[1]MASTER RO GU'!I317</f>
        <v>0</v>
      </c>
      <c r="H317" s="30">
        <f>'[1]MASTER RO GU'!J317</f>
        <v>0</v>
      </c>
      <c r="I317" s="30">
        <f>'[1]MASTER RO GU'!L317</f>
        <v>200000000</v>
      </c>
      <c r="J317" s="30">
        <f t="shared" si="135"/>
        <v>0</v>
      </c>
      <c r="K317" s="37">
        <f t="shared" ref="K317:K318" si="151">K318</f>
        <v>0</v>
      </c>
      <c r="L317" s="22">
        <f t="shared" si="133"/>
        <v>0</v>
      </c>
      <c r="M317" s="32">
        <f t="shared" si="147"/>
        <v>1</v>
      </c>
      <c r="N317" s="32">
        <f t="shared" si="138"/>
        <v>1</v>
      </c>
      <c r="O317" s="38"/>
      <c r="P317" s="38"/>
    </row>
    <row r="318" spans="1:16" s="39" customFormat="1" ht="17.25" customHeight="1" x14ac:dyDescent="0.25">
      <c r="A318" s="40" t="s">
        <v>139</v>
      </c>
      <c r="B318" s="34" t="s">
        <v>140</v>
      </c>
      <c r="C318" s="37">
        <f>C319</f>
        <v>200000000</v>
      </c>
      <c r="D318" s="30">
        <f>'[1]MASTER SPD '!G318</f>
        <v>200000000</v>
      </c>
      <c r="E318" s="30">
        <f>'[1]MASTER RO GU'!E318</f>
        <v>0</v>
      </c>
      <c r="F318" s="30">
        <f>'[1]MASTER RO GU'!F318</f>
        <v>200000000</v>
      </c>
      <c r="G318" s="30">
        <f>'[1]MASTER RO GU'!I318</f>
        <v>0</v>
      </c>
      <c r="H318" s="30">
        <f>'[1]MASTER RO GU'!J318</f>
        <v>0</v>
      </c>
      <c r="I318" s="30">
        <f>'[1]MASTER RO GU'!L318</f>
        <v>200000000</v>
      </c>
      <c r="J318" s="30">
        <f t="shared" si="135"/>
        <v>0</v>
      </c>
      <c r="K318" s="37">
        <f t="shared" si="151"/>
        <v>0</v>
      </c>
      <c r="L318" s="22">
        <f t="shared" si="133"/>
        <v>0</v>
      </c>
      <c r="M318" s="32">
        <f t="shared" si="147"/>
        <v>1</v>
      </c>
      <c r="N318" s="32">
        <f t="shared" si="138"/>
        <v>1</v>
      </c>
      <c r="O318" s="38"/>
      <c r="P318" s="38"/>
    </row>
    <row r="319" spans="1:16" s="46" customFormat="1" ht="30.75" customHeight="1" x14ac:dyDescent="0.25">
      <c r="A319" s="41" t="s">
        <v>141</v>
      </c>
      <c r="B319" s="42" t="s">
        <v>142</v>
      </c>
      <c r="C319" s="43">
        <v>200000000</v>
      </c>
      <c r="D319" s="44">
        <f>'[1]MASTER SPD '!G319</f>
        <v>200000000</v>
      </c>
      <c r="E319" s="44">
        <f>'[1]MASTER RO GU'!E319</f>
        <v>0</v>
      </c>
      <c r="F319" s="44">
        <f>'[1]MASTER RO GU'!F319</f>
        <v>200000000</v>
      </c>
      <c r="G319" s="44">
        <f>'[1]MASTER RO GU'!I319</f>
        <v>0</v>
      </c>
      <c r="H319" s="44">
        <f>'[1]MASTER RO GU'!J319</f>
        <v>0</v>
      </c>
      <c r="I319" s="44">
        <f>'[1]MASTER RO GU'!L319</f>
        <v>200000000</v>
      </c>
      <c r="J319" s="44">
        <f t="shared" si="135"/>
        <v>0</v>
      </c>
      <c r="K319" s="43">
        <f>C319-I319</f>
        <v>0</v>
      </c>
      <c r="L319" s="31">
        <f t="shared" si="133"/>
        <v>0</v>
      </c>
      <c r="M319" s="23">
        <f t="shared" si="147"/>
        <v>1</v>
      </c>
      <c r="N319" s="23">
        <f t="shared" si="138"/>
        <v>1</v>
      </c>
      <c r="O319" s="45"/>
      <c r="P319" s="45"/>
    </row>
    <row r="320" spans="1:16" s="39" customFormat="1" ht="17.25" customHeight="1" x14ac:dyDescent="0.25">
      <c r="A320" s="91" t="s">
        <v>66</v>
      </c>
      <c r="B320" s="65" t="s">
        <v>67</v>
      </c>
      <c r="C320" s="92">
        <f>C321</f>
        <v>70380000</v>
      </c>
      <c r="D320" s="30">
        <f>'[1]MASTER SPD '!G320</f>
        <v>70380000</v>
      </c>
      <c r="E320" s="30">
        <f>'[1]MASTER RO GU'!E320</f>
        <v>0</v>
      </c>
      <c r="F320" s="30">
        <f>'[1]MASTER RO GU'!F320</f>
        <v>0</v>
      </c>
      <c r="G320" s="30">
        <f>'[1]MASTER RO GU'!I320</f>
        <v>0</v>
      </c>
      <c r="H320" s="30">
        <f>'[1]MASTER RO GU'!J320</f>
        <v>70269500</v>
      </c>
      <c r="I320" s="30">
        <f>'[1]MASTER RO GU'!L320</f>
        <v>70269500</v>
      </c>
      <c r="J320" s="30">
        <f t="shared" si="135"/>
        <v>110500</v>
      </c>
      <c r="K320" s="92">
        <f t="shared" ref="K320:K321" si="152">K321</f>
        <v>110500</v>
      </c>
      <c r="L320" s="22">
        <f t="shared" si="133"/>
        <v>0</v>
      </c>
      <c r="M320" s="32">
        <f t="shared" si="147"/>
        <v>0.99842995169082127</v>
      </c>
      <c r="N320" s="32">
        <f t="shared" si="138"/>
        <v>1</v>
      </c>
      <c r="O320" s="38"/>
      <c r="P320" s="38"/>
    </row>
    <row r="321" spans="1:16" s="39" customFormat="1" ht="17.25" customHeight="1" x14ac:dyDescent="0.25">
      <c r="A321" s="91" t="s">
        <v>68</v>
      </c>
      <c r="B321" s="65" t="s">
        <v>69</v>
      </c>
      <c r="C321" s="92">
        <f>C322</f>
        <v>70380000</v>
      </c>
      <c r="D321" s="30">
        <f>'[1]MASTER SPD '!G321</f>
        <v>70380000</v>
      </c>
      <c r="E321" s="30">
        <f>'[1]MASTER RO GU'!E321</f>
        <v>0</v>
      </c>
      <c r="F321" s="30">
        <f>'[1]MASTER RO GU'!F321</f>
        <v>0</v>
      </c>
      <c r="G321" s="30">
        <f>'[1]MASTER RO GU'!I321</f>
        <v>0</v>
      </c>
      <c r="H321" s="30">
        <f>'[1]MASTER RO GU'!J321</f>
        <v>70269500</v>
      </c>
      <c r="I321" s="30">
        <f>'[1]MASTER RO GU'!L321</f>
        <v>70269500</v>
      </c>
      <c r="J321" s="30">
        <f t="shared" si="135"/>
        <v>110500</v>
      </c>
      <c r="K321" s="92">
        <f t="shared" si="152"/>
        <v>110500</v>
      </c>
      <c r="L321" s="22">
        <f t="shared" si="133"/>
        <v>0</v>
      </c>
      <c r="M321" s="32">
        <f t="shared" si="147"/>
        <v>0.99842995169082127</v>
      </c>
      <c r="N321" s="32">
        <f t="shared" si="138"/>
        <v>1</v>
      </c>
      <c r="O321" s="38"/>
      <c r="P321" s="38"/>
    </row>
    <row r="322" spans="1:16" s="51" customFormat="1" ht="17.25" customHeight="1" x14ac:dyDescent="0.25">
      <c r="A322" s="93" t="s">
        <v>70</v>
      </c>
      <c r="B322" s="66" t="s">
        <v>71</v>
      </c>
      <c r="C322" s="88">
        <v>70380000</v>
      </c>
      <c r="D322" s="44">
        <f>'[1]MASTER SPD '!G322</f>
        <v>70380000</v>
      </c>
      <c r="E322" s="44">
        <f>'[1]MASTER RO GU'!E322</f>
        <v>0</v>
      </c>
      <c r="F322" s="44">
        <f>'[1]MASTER RO GU'!F322</f>
        <v>0</v>
      </c>
      <c r="G322" s="44">
        <f>'[1]MASTER RO GU'!I322</f>
        <v>0</v>
      </c>
      <c r="H322" s="44">
        <f>'[1]MASTER RO GU'!J322</f>
        <v>70269500</v>
      </c>
      <c r="I322" s="44">
        <f>'[1]MASTER RO GU'!L322</f>
        <v>70269500</v>
      </c>
      <c r="J322" s="44">
        <f t="shared" si="135"/>
        <v>110500</v>
      </c>
      <c r="K322" s="43">
        <f>C322-I322</f>
        <v>110500</v>
      </c>
      <c r="L322" s="31">
        <f t="shared" si="133"/>
        <v>0</v>
      </c>
      <c r="M322" s="23">
        <f t="shared" si="147"/>
        <v>0.99842995169082127</v>
      </c>
      <c r="N322" s="23">
        <f t="shared" si="138"/>
        <v>1</v>
      </c>
      <c r="O322" s="50"/>
      <c r="P322" s="50"/>
    </row>
    <row r="323" spans="1:16" s="25" customFormat="1" ht="12" customHeight="1" x14ac:dyDescent="0.25">
      <c r="A323" s="85"/>
      <c r="B323" s="27"/>
      <c r="C323" s="28"/>
      <c r="D323" s="44">
        <f>'[1]MASTER SPD '!G323</f>
        <v>0</v>
      </c>
      <c r="E323" s="44">
        <f>'[1]MASTER RO GU'!E323</f>
        <v>0</v>
      </c>
      <c r="F323" s="44">
        <f>'[1]MASTER RO GU'!F323</f>
        <v>0</v>
      </c>
      <c r="G323" s="44">
        <f>'[1]MASTER RO GU'!I323</f>
        <v>0</v>
      </c>
      <c r="H323" s="44">
        <f>'[1]MASTER RO GU'!J323</f>
        <v>0</v>
      </c>
      <c r="I323" s="44">
        <f>'[1]MASTER RO GU'!L323</f>
        <v>0</v>
      </c>
      <c r="J323" s="44">
        <f t="shared" si="135"/>
        <v>0</v>
      </c>
      <c r="K323" s="111"/>
      <c r="L323" s="31">
        <f t="shared" si="133"/>
        <v>0</v>
      </c>
      <c r="M323" s="53"/>
      <c r="N323" s="23"/>
      <c r="O323" s="24"/>
      <c r="P323" s="24"/>
    </row>
    <row r="324" spans="1:16" s="51" customFormat="1" ht="23.1" customHeight="1" x14ac:dyDescent="0.25">
      <c r="A324" s="140" t="s">
        <v>240</v>
      </c>
      <c r="B324" s="34" t="s">
        <v>241</v>
      </c>
      <c r="C324" s="36">
        <f>SUM(C325,C506,C540)</f>
        <v>6943947410</v>
      </c>
      <c r="D324" s="36">
        <f t="shared" ref="D324:J324" si="153">SUM(D325,D506,D540)</f>
        <v>6943802110</v>
      </c>
      <c r="E324" s="36">
        <f t="shared" si="153"/>
        <v>0</v>
      </c>
      <c r="F324" s="36">
        <f t="shared" si="153"/>
        <v>2872357800</v>
      </c>
      <c r="G324" s="36">
        <f t="shared" si="153"/>
        <v>1651391746</v>
      </c>
      <c r="H324" s="36">
        <f t="shared" si="153"/>
        <v>2339283756</v>
      </c>
      <c r="I324" s="36">
        <f t="shared" si="153"/>
        <v>6863033302</v>
      </c>
      <c r="J324" s="36">
        <f t="shared" si="153"/>
        <v>75768808</v>
      </c>
      <c r="K324" s="36">
        <f>SUM(K325,K506,K540)</f>
        <v>80914108</v>
      </c>
      <c r="L324" s="22">
        <f t="shared" si="133"/>
        <v>145300</v>
      </c>
      <c r="M324" s="23">
        <f>I324/C324*100%</f>
        <v>0.98834753444654899</v>
      </c>
      <c r="N324" s="23">
        <f t="shared" si="138"/>
        <v>0.99997907530235741</v>
      </c>
      <c r="O324" s="50"/>
      <c r="P324" s="50"/>
    </row>
    <row r="325" spans="1:16" s="3" customFormat="1" ht="31.5" customHeight="1" x14ac:dyDescent="0.25">
      <c r="A325" s="141" t="s">
        <v>242</v>
      </c>
      <c r="B325" s="19" t="s">
        <v>243</v>
      </c>
      <c r="C325" s="393">
        <f>SUM(C326)</f>
        <v>6671947410</v>
      </c>
      <c r="D325" s="142">
        <f t="shared" ref="D325:K325" si="154">SUM(D326)</f>
        <v>6671802110</v>
      </c>
      <c r="E325" s="142">
        <f t="shared" si="154"/>
        <v>0</v>
      </c>
      <c r="F325" s="142">
        <f t="shared" si="154"/>
        <v>2872357800</v>
      </c>
      <c r="G325" s="142">
        <f t="shared" si="154"/>
        <v>1456682526</v>
      </c>
      <c r="H325" s="142">
        <f t="shared" si="154"/>
        <v>2262052756</v>
      </c>
      <c r="I325" s="393">
        <f t="shared" si="154"/>
        <v>6591093082</v>
      </c>
      <c r="J325" s="142">
        <f t="shared" si="154"/>
        <v>75709028</v>
      </c>
      <c r="K325" s="143">
        <f t="shared" si="154"/>
        <v>80854328</v>
      </c>
      <c r="L325" s="22">
        <f t="shared" si="133"/>
        <v>145300</v>
      </c>
      <c r="M325" s="23">
        <f>I325/C325*100%</f>
        <v>0.98788145004278438</v>
      </c>
      <c r="N325" s="23">
        <f t="shared" si="138"/>
        <v>0.99997822225040589</v>
      </c>
      <c r="O325" s="144"/>
      <c r="P325" s="145">
        <f t="shared" ref="P325:P393" si="155">L325+O325</f>
        <v>145300</v>
      </c>
    </row>
    <row r="326" spans="1:16" ht="31.5" customHeight="1" x14ac:dyDescent="0.25">
      <c r="A326" s="146" t="s">
        <v>244</v>
      </c>
      <c r="B326" s="27" t="s">
        <v>245</v>
      </c>
      <c r="C326" s="29">
        <f>SUM(C328,C359,C402,C426,C491)</f>
        <v>6671947410</v>
      </c>
      <c r="D326" s="29">
        <f t="shared" ref="D326:I326" si="156">SUM(D328,D359,D402,D426,D491)</f>
        <v>6671802110</v>
      </c>
      <c r="E326" s="29">
        <f t="shared" si="156"/>
        <v>0</v>
      </c>
      <c r="F326" s="29">
        <f t="shared" si="156"/>
        <v>2872357800</v>
      </c>
      <c r="G326" s="29">
        <f t="shared" si="156"/>
        <v>1456682526</v>
      </c>
      <c r="H326" s="29">
        <f t="shared" si="156"/>
        <v>2262052756</v>
      </c>
      <c r="I326" s="29">
        <f t="shared" si="156"/>
        <v>6591093082</v>
      </c>
      <c r="J326" s="29">
        <f>SUM(J328,J359,J402,J426,J491)</f>
        <v>75709028</v>
      </c>
      <c r="K326" s="29">
        <f>SUM(K328,K359,K402,K426,K491)</f>
        <v>80854328</v>
      </c>
      <c r="L326" s="78">
        <f t="shared" si="133"/>
        <v>145300</v>
      </c>
      <c r="M326" s="79">
        <f>I326/C326*100%</f>
        <v>0.98788145004278438</v>
      </c>
      <c r="N326" s="79">
        <f t="shared" si="138"/>
        <v>0.99997822225040589</v>
      </c>
      <c r="P326" s="145">
        <f t="shared" si="155"/>
        <v>145300</v>
      </c>
    </row>
    <row r="327" spans="1:16" s="25" customFormat="1" ht="17.25" hidden="1" customHeight="1" x14ac:dyDescent="0.25">
      <c r="A327" s="147"/>
      <c r="B327" s="86"/>
      <c r="C327" s="29"/>
      <c r="D327" s="29"/>
      <c r="E327" s="29"/>
      <c r="F327" s="29"/>
      <c r="G327" s="29"/>
      <c r="H327" s="29"/>
      <c r="I327" s="29"/>
      <c r="J327" s="29"/>
      <c r="K327" s="111"/>
      <c r="L327" s="22">
        <f t="shared" si="133"/>
        <v>0</v>
      </c>
      <c r="M327" s="32"/>
      <c r="N327" s="32"/>
      <c r="O327" s="24"/>
      <c r="P327" s="145">
        <f t="shared" si="155"/>
        <v>0</v>
      </c>
    </row>
    <row r="328" spans="1:16" s="25" customFormat="1" ht="38.25" customHeight="1" x14ac:dyDescent="0.25">
      <c r="A328" s="147" t="s">
        <v>246</v>
      </c>
      <c r="B328" s="355" t="s">
        <v>247</v>
      </c>
      <c r="C328" s="353">
        <f>C329</f>
        <v>1093640000</v>
      </c>
      <c r="D328" s="353">
        <f t="shared" ref="D328:K329" si="157">D329</f>
        <v>1093509800</v>
      </c>
      <c r="E328" s="353">
        <f t="shared" si="157"/>
        <v>0</v>
      </c>
      <c r="F328" s="353">
        <f t="shared" si="157"/>
        <v>789000000</v>
      </c>
      <c r="G328" s="353">
        <f t="shared" si="157"/>
        <v>120055646</v>
      </c>
      <c r="H328" s="353">
        <f t="shared" si="157"/>
        <v>183211000</v>
      </c>
      <c r="I328" s="353">
        <f t="shared" si="157"/>
        <v>1092266646</v>
      </c>
      <c r="J328" s="28">
        <f t="shared" si="157"/>
        <v>1243154</v>
      </c>
      <c r="K328" s="28">
        <f t="shared" si="157"/>
        <v>1373354</v>
      </c>
      <c r="L328" s="22">
        <f t="shared" si="133"/>
        <v>130200</v>
      </c>
      <c r="M328" s="79">
        <f t="shared" ref="M328:M357" si="158">I328/C328*100%</f>
        <v>0.99874423576313964</v>
      </c>
      <c r="N328" s="32">
        <f t="shared" si="138"/>
        <v>0.99988094802677296</v>
      </c>
      <c r="O328" s="24"/>
      <c r="P328" s="145">
        <f t="shared" si="155"/>
        <v>130200</v>
      </c>
    </row>
    <row r="329" spans="1:16" s="39" customFormat="1" ht="17.25" customHeight="1" x14ac:dyDescent="0.25">
      <c r="A329" s="40" t="s">
        <v>31</v>
      </c>
      <c r="B329" s="34" t="s">
        <v>32</v>
      </c>
      <c r="C329" s="37">
        <f>C330</f>
        <v>1093640000</v>
      </c>
      <c r="D329" s="30">
        <f>'[1]MASTER SPD '!G329</f>
        <v>1093509800</v>
      </c>
      <c r="E329" s="30">
        <f>'[1]MASTER RO GU'!E329</f>
        <v>0</v>
      </c>
      <c r="F329" s="30">
        <f>'[1]MASTER RO GU'!F329</f>
        <v>789000000</v>
      </c>
      <c r="G329" s="30">
        <f>'[1]MASTER RO GU'!I329</f>
        <v>120055646</v>
      </c>
      <c r="H329" s="30">
        <f>'[1]MASTER RO GU'!J329</f>
        <v>183211000</v>
      </c>
      <c r="I329" s="30">
        <f>'[1]MASTER RO GU'!L329</f>
        <v>1092266646</v>
      </c>
      <c r="J329" s="37">
        <f>J330</f>
        <v>1243154</v>
      </c>
      <c r="K329" s="37">
        <f t="shared" si="157"/>
        <v>1373354</v>
      </c>
      <c r="L329" s="22">
        <f t="shared" si="133"/>
        <v>130200</v>
      </c>
      <c r="M329" s="32">
        <f t="shared" si="158"/>
        <v>0.99874423576313964</v>
      </c>
      <c r="N329" s="32">
        <f t="shared" si="138"/>
        <v>0.99988094802677296</v>
      </c>
      <c r="O329" s="38"/>
      <c r="P329" s="145">
        <f t="shared" si="155"/>
        <v>130200</v>
      </c>
    </row>
    <row r="330" spans="1:16" s="39" customFormat="1" ht="17.25" customHeight="1" x14ac:dyDescent="0.25">
      <c r="A330" s="40" t="s">
        <v>34</v>
      </c>
      <c r="B330" s="34" t="s">
        <v>35</v>
      </c>
      <c r="C330" s="37">
        <f>SUM(C331,C337,C352,C355)</f>
        <v>1093640000</v>
      </c>
      <c r="D330" s="30">
        <f>'[1]MASTER SPD '!G330</f>
        <v>1093509800</v>
      </c>
      <c r="E330" s="30">
        <f>'[1]MASTER RO GU'!E330</f>
        <v>0</v>
      </c>
      <c r="F330" s="30">
        <f>'[1]MASTER RO GU'!F330</f>
        <v>789000000</v>
      </c>
      <c r="G330" s="30">
        <f>'[1]MASTER RO GU'!I330</f>
        <v>120055646</v>
      </c>
      <c r="H330" s="30">
        <f>'[1]MASTER RO GU'!J330</f>
        <v>183211000</v>
      </c>
      <c r="I330" s="30">
        <f>'[1]MASTER RO GU'!L330</f>
        <v>1092266646</v>
      </c>
      <c r="J330" s="37">
        <f>SUM(J331,J337,J352,J355)</f>
        <v>1243154</v>
      </c>
      <c r="K330" s="37">
        <f t="shared" ref="K330" si="159">SUM(K331,K337,K352)</f>
        <v>1373354</v>
      </c>
      <c r="L330" s="22">
        <f t="shared" si="133"/>
        <v>130200</v>
      </c>
      <c r="M330" s="32">
        <f t="shared" si="158"/>
        <v>0.99874423576313964</v>
      </c>
      <c r="N330" s="32">
        <f t="shared" si="138"/>
        <v>0.99988094802677296</v>
      </c>
      <c r="O330" s="38"/>
      <c r="P330" s="145">
        <f t="shared" si="155"/>
        <v>130200</v>
      </c>
    </row>
    <row r="331" spans="1:16" s="39" customFormat="1" ht="17.25" customHeight="1" x14ac:dyDescent="0.25">
      <c r="A331" s="40" t="s">
        <v>36</v>
      </c>
      <c r="B331" s="34" t="s">
        <v>37</v>
      </c>
      <c r="C331" s="37">
        <f>SUM(C332)</f>
        <v>60981000</v>
      </c>
      <c r="D331" s="30">
        <f>'[1]MASTER SPD '!G331</f>
        <v>60850800</v>
      </c>
      <c r="E331" s="30">
        <f>'[1]MASTER RO GU'!E331</f>
        <v>0</v>
      </c>
      <c r="F331" s="30">
        <f>'[1]MASTER RO GU'!F331</f>
        <v>0</v>
      </c>
      <c r="G331" s="30">
        <f>'[1]MASTER RO GU'!I331</f>
        <v>24364800</v>
      </c>
      <c r="H331" s="30">
        <f>'[1]MASTER RO GU'!J331</f>
        <v>36236000</v>
      </c>
      <c r="I331" s="30">
        <f>'[1]MASTER RO GU'!L331</f>
        <v>60600800</v>
      </c>
      <c r="J331" s="30">
        <f t="shared" si="135"/>
        <v>250000</v>
      </c>
      <c r="K331" s="37">
        <f t="shared" ref="K331" si="160">SUM(K332)</f>
        <v>380200</v>
      </c>
      <c r="L331" s="22">
        <f t="shared" si="133"/>
        <v>130200</v>
      </c>
      <c r="M331" s="32">
        <f t="shared" si="158"/>
        <v>0.99376527115003033</v>
      </c>
      <c r="N331" s="32">
        <f t="shared" si="138"/>
        <v>0.99786490874206724</v>
      </c>
      <c r="O331" s="38"/>
      <c r="P331" s="145">
        <f t="shared" si="155"/>
        <v>130200</v>
      </c>
    </row>
    <row r="332" spans="1:16" s="39" customFormat="1" ht="17.25" customHeight="1" x14ac:dyDescent="0.25">
      <c r="A332" s="40" t="s">
        <v>38</v>
      </c>
      <c r="B332" s="34" t="s">
        <v>39</v>
      </c>
      <c r="C332" s="37">
        <f>SUM(C333:C336)</f>
        <v>60981000</v>
      </c>
      <c r="D332" s="30">
        <f>'[1]MASTER SPD '!G332</f>
        <v>60850800</v>
      </c>
      <c r="E332" s="30">
        <f>'[1]MASTER RO GU'!E332</f>
        <v>0</v>
      </c>
      <c r="F332" s="30">
        <f>'[1]MASTER RO GU'!F332</f>
        <v>0</v>
      </c>
      <c r="G332" s="30">
        <f>'[1]MASTER RO GU'!I332</f>
        <v>24364800</v>
      </c>
      <c r="H332" s="30">
        <f>'[1]MASTER RO GU'!J332</f>
        <v>36236000</v>
      </c>
      <c r="I332" s="30">
        <f>'[1]MASTER RO GU'!L332</f>
        <v>60600800</v>
      </c>
      <c r="J332" s="30">
        <f t="shared" si="135"/>
        <v>250000</v>
      </c>
      <c r="K332" s="37">
        <f t="shared" ref="K332" si="161">SUM(K333:K336)</f>
        <v>380200</v>
      </c>
      <c r="L332" s="22">
        <f t="shared" si="133"/>
        <v>130200</v>
      </c>
      <c r="M332" s="32">
        <f t="shared" si="158"/>
        <v>0.99376527115003033</v>
      </c>
      <c r="N332" s="32">
        <f t="shared" si="138"/>
        <v>0.99786490874206724</v>
      </c>
      <c r="O332" s="38"/>
      <c r="P332" s="145">
        <f t="shared" si="155"/>
        <v>130200</v>
      </c>
    </row>
    <row r="333" spans="1:16" s="46" customFormat="1" ht="19.5" customHeight="1" x14ac:dyDescent="0.25">
      <c r="A333" s="41" t="s">
        <v>40</v>
      </c>
      <c r="B333" s="42" t="s">
        <v>41</v>
      </c>
      <c r="C333" s="130">
        <f>12214000+4501800</f>
        <v>16715800</v>
      </c>
      <c r="D333" s="44">
        <f>'[1]MASTER SPD '!G333</f>
        <v>16715800</v>
      </c>
      <c r="E333" s="44">
        <f>'[1]MASTER RO GU'!E333</f>
        <v>0</v>
      </c>
      <c r="F333" s="44">
        <f>'[1]MASTER RO GU'!F333</f>
        <v>0</v>
      </c>
      <c r="G333" s="44">
        <f>'[1]MASTER RO GU'!I333</f>
        <v>3909800</v>
      </c>
      <c r="H333" s="44">
        <f>'[1]MASTER RO GU'!J333</f>
        <v>12806000</v>
      </c>
      <c r="I333" s="44">
        <f>'[1]MASTER RO GU'!L333</f>
        <v>16715800</v>
      </c>
      <c r="J333" s="44">
        <f t="shared" si="135"/>
        <v>0</v>
      </c>
      <c r="K333" s="43">
        <f>C333-I333</f>
        <v>0</v>
      </c>
      <c r="L333" s="31">
        <f t="shared" si="133"/>
        <v>0</v>
      </c>
      <c r="M333" s="32">
        <f t="shared" si="158"/>
        <v>1</v>
      </c>
      <c r="N333" s="32">
        <f t="shared" si="138"/>
        <v>1</v>
      </c>
      <c r="O333" s="45"/>
      <c r="P333" s="145">
        <f t="shared" si="155"/>
        <v>0</v>
      </c>
    </row>
    <row r="334" spans="1:16" s="46" customFormat="1" ht="18.75" customHeight="1" x14ac:dyDescent="0.25">
      <c r="A334" s="47" t="s">
        <v>42</v>
      </c>
      <c r="B334" s="55" t="s">
        <v>248</v>
      </c>
      <c r="C334" s="130">
        <v>3496200</v>
      </c>
      <c r="D334" s="44">
        <f>'[1]MASTER SPD '!G334</f>
        <v>3410000</v>
      </c>
      <c r="E334" s="44">
        <f>'[1]MASTER RO GU'!E334</f>
        <v>0</v>
      </c>
      <c r="F334" s="44">
        <f>'[1]MASTER RO GU'!F334</f>
        <v>0</v>
      </c>
      <c r="G334" s="44">
        <f>'[1]MASTER RO GU'!I334</f>
        <v>0</v>
      </c>
      <c r="H334" s="44">
        <f>'[1]MASTER RO GU'!J334</f>
        <v>3410000</v>
      </c>
      <c r="I334" s="44">
        <f>'[1]MASTER RO GU'!L334</f>
        <v>3410000</v>
      </c>
      <c r="J334" s="44">
        <f t="shared" si="135"/>
        <v>0</v>
      </c>
      <c r="K334" s="43">
        <f>C334-I334</f>
        <v>86200</v>
      </c>
      <c r="L334" s="31">
        <f t="shared" si="133"/>
        <v>86200</v>
      </c>
      <c r="M334" s="23">
        <f t="shared" si="158"/>
        <v>0.97534465991648078</v>
      </c>
      <c r="N334" s="23">
        <f t="shared" si="138"/>
        <v>0.97534465991648078</v>
      </c>
      <c r="O334" s="45"/>
      <c r="P334" s="145">
        <f t="shared" si="155"/>
        <v>86200</v>
      </c>
    </row>
    <row r="335" spans="1:16" s="51" customFormat="1" ht="17.45" customHeight="1" x14ac:dyDescent="0.25">
      <c r="A335" s="47" t="s">
        <v>52</v>
      </c>
      <c r="B335" s="55" t="s">
        <v>53</v>
      </c>
      <c r="C335" s="148">
        <f>4719000+2800000</f>
        <v>7519000</v>
      </c>
      <c r="D335" s="44">
        <f>'[1]MASTER SPD '!G335</f>
        <v>7475000</v>
      </c>
      <c r="E335" s="44">
        <f>'[1]MASTER RO GU'!E334</f>
        <v>0</v>
      </c>
      <c r="F335" s="44">
        <f>'[1]MASTER RO GU'!F334</f>
        <v>0</v>
      </c>
      <c r="G335" s="44">
        <f>'[1]MASTER RO GU'!I335</f>
        <v>3205000</v>
      </c>
      <c r="H335" s="44">
        <f>'[1]MASTER RO GU'!J334</f>
        <v>3410000</v>
      </c>
      <c r="I335" s="44">
        <f>'[1]MASTER RO GU'!L335</f>
        <v>7475000</v>
      </c>
      <c r="J335" s="44">
        <f t="shared" si="135"/>
        <v>0</v>
      </c>
      <c r="K335" s="43">
        <f>C335-I335</f>
        <v>44000</v>
      </c>
      <c r="L335" s="31">
        <f t="shared" si="133"/>
        <v>44000</v>
      </c>
      <c r="M335" s="23">
        <f t="shared" si="158"/>
        <v>0.99414815799973399</v>
      </c>
      <c r="N335" s="23">
        <f t="shared" si="138"/>
        <v>0.99414815799973399</v>
      </c>
      <c r="O335" s="50"/>
      <c r="P335" s="145">
        <f t="shared" si="155"/>
        <v>44000</v>
      </c>
    </row>
    <row r="336" spans="1:16" s="51" customFormat="1" ht="17.25" customHeight="1" x14ac:dyDescent="0.25">
      <c r="A336" s="47" t="s">
        <v>54</v>
      </c>
      <c r="B336" s="129" t="s">
        <v>55</v>
      </c>
      <c r="C336" s="148">
        <f>12250000+21000000</f>
        <v>33250000</v>
      </c>
      <c r="D336" s="44">
        <f>'[1]MASTER SPD '!G336</f>
        <v>33250000</v>
      </c>
      <c r="E336" s="44">
        <f>'[1]MASTER RO GU'!E335</f>
        <v>0</v>
      </c>
      <c r="F336" s="44">
        <f>'[1]MASTER RO GU'!F335</f>
        <v>0</v>
      </c>
      <c r="G336" s="44">
        <f>'[1]MASTER RO GU'!I336</f>
        <v>17250000</v>
      </c>
      <c r="H336" s="44">
        <f>'[1]MASTER RO GU'!J335</f>
        <v>4270000</v>
      </c>
      <c r="I336" s="44">
        <f>'[1]MASTER RO GU'!L336</f>
        <v>33000000</v>
      </c>
      <c r="J336" s="44">
        <f t="shared" si="135"/>
        <v>250000</v>
      </c>
      <c r="K336" s="43">
        <f>C336-I336</f>
        <v>250000</v>
      </c>
      <c r="L336" s="31">
        <f t="shared" si="133"/>
        <v>0</v>
      </c>
      <c r="M336" s="23">
        <f t="shared" si="158"/>
        <v>0.99248120300751874</v>
      </c>
      <c r="N336" s="23">
        <f t="shared" si="138"/>
        <v>1</v>
      </c>
      <c r="O336" s="50"/>
      <c r="P336" s="145">
        <f t="shared" si="155"/>
        <v>0</v>
      </c>
    </row>
    <row r="337" spans="1:16" s="39" customFormat="1" ht="17.25" customHeight="1" x14ac:dyDescent="0.25">
      <c r="A337" s="40" t="s">
        <v>44</v>
      </c>
      <c r="B337" s="34" t="s">
        <v>45</v>
      </c>
      <c r="C337" s="37">
        <f>SUM(C338,C344,C347,C350)</f>
        <v>838950000</v>
      </c>
      <c r="D337" s="30">
        <f>'[1]MASTER SPD '!G337</f>
        <v>838950000</v>
      </c>
      <c r="E337" s="30">
        <f>'[1]MASTER RO GU'!E336</f>
        <v>0</v>
      </c>
      <c r="F337" s="30">
        <f>'[1]MASTER RO GU'!F336</f>
        <v>0</v>
      </c>
      <c r="G337" s="30">
        <f>'[1]MASTER RO GU'!I336</f>
        <v>17250000</v>
      </c>
      <c r="H337" s="30">
        <f>'[1]MASTER RO GU'!J336</f>
        <v>15750000</v>
      </c>
      <c r="I337" s="30">
        <f>'[1]MASTER RO GU'!L337</f>
        <v>817100000</v>
      </c>
      <c r="J337" s="37">
        <f>SUM(J338,J344,J347,J350)</f>
        <v>300000</v>
      </c>
      <c r="K337" s="37">
        <f t="shared" ref="K337" si="162">SUM(K338,K347,K350)</f>
        <v>300000</v>
      </c>
      <c r="L337" s="22">
        <f t="shared" si="133"/>
        <v>0</v>
      </c>
      <c r="M337" s="32">
        <f t="shared" si="158"/>
        <v>0.97395553966267356</v>
      </c>
      <c r="N337" s="32">
        <f t="shared" si="138"/>
        <v>1</v>
      </c>
      <c r="O337" s="38"/>
      <c r="P337" s="145">
        <f t="shared" si="155"/>
        <v>0</v>
      </c>
    </row>
    <row r="338" spans="1:16" s="39" customFormat="1" ht="17.25" customHeight="1" x14ac:dyDescent="0.25">
      <c r="A338" s="40" t="s">
        <v>46</v>
      </c>
      <c r="B338" s="34" t="s">
        <v>47</v>
      </c>
      <c r="C338" s="37">
        <f>SUM(C339:C343)</f>
        <v>48200000</v>
      </c>
      <c r="D338" s="30">
        <f>'[1]MASTER SPD '!G338</f>
        <v>48200000</v>
      </c>
      <c r="E338" s="30">
        <f>'[1]MASTER RO GU'!E337</f>
        <v>0</v>
      </c>
      <c r="F338" s="30">
        <f>'[1]MASTER RO GU'!F337</f>
        <v>750000000</v>
      </c>
      <c r="G338" s="30">
        <f>'[1]MASTER RO GU'!I337</f>
        <v>4850000</v>
      </c>
      <c r="H338" s="30">
        <f>'[1]MASTER RO GU'!J338</f>
        <v>43050000</v>
      </c>
      <c r="I338" s="30">
        <f>'[1]MASTER RO GU'!L338</f>
        <v>47900000</v>
      </c>
      <c r="J338" s="30">
        <f t="shared" si="135"/>
        <v>300000</v>
      </c>
      <c r="K338" s="37">
        <f t="shared" ref="K338" si="163">SUM(K339:K341)</f>
        <v>300000</v>
      </c>
      <c r="L338" s="22">
        <f t="shared" si="133"/>
        <v>0</v>
      </c>
      <c r="M338" s="32">
        <f t="shared" si="158"/>
        <v>0.99377593360995853</v>
      </c>
      <c r="N338" s="32">
        <f t="shared" si="138"/>
        <v>1</v>
      </c>
      <c r="O338" s="38"/>
      <c r="P338" s="145">
        <f t="shared" si="155"/>
        <v>0</v>
      </c>
    </row>
    <row r="339" spans="1:16" s="46" customFormat="1" ht="30.75" customHeight="1" x14ac:dyDescent="0.25">
      <c r="A339" s="41" t="s">
        <v>218</v>
      </c>
      <c r="B339" s="42" t="s">
        <v>57</v>
      </c>
      <c r="C339" s="130">
        <f>6300000+33650000</f>
        <v>39950000</v>
      </c>
      <c r="D339" s="44">
        <f>'[1]MASTER SPD '!G339</f>
        <v>39950000</v>
      </c>
      <c r="E339" s="44">
        <f>'[1]MASTER RO GU'!E338</f>
        <v>0</v>
      </c>
      <c r="F339" s="44">
        <f>'[1]MASTER RO GU'!F338</f>
        <v>0</v>
      </c>
      <c r="G339" s="44">
        <f>'[1]MASTER RO GU'!I338</f>
        <v>4850000</v>
      </c>
      <c r="H339" s="44">
        <f>'[1]MASTER RO GU'!J339</f>
        <v>34800000</v>
      </c>
      <c r="I339" s="44">
        <f>'[1]MASTER RO GU'!L339</f>
        <v>39650000</v>
      </c>
      <c r="J339" s="44">
        <f t="shared" si="135"/>
        <v>300000</v>
      </c>
      <c r="K339" s="43">
        <f>C339-I339</f>
        <v>300000</v>
      </c>
      <c r="L339" s="31">
        <f t="shared" si="133"/>
        <v>0</v>
      </c>
      <c r="M339" s="23">
        <f t="shared" si="158"/>
        <v>0.99249061326658328</v>
      </c>
      <c r="N339" s="23">
        <f t="shared" si="138"/>
        <v>1</v>
      </c>
      <c r="O339" s="45"/>
      <c r="P339" s="145">
        <f t="shared" si="155"/>
        <v>0</v>
      </c>
    </row>
    <row r="340" spans="1:16" s="46" customFormat="1" ht="30.75" hidden="1" customHeight="1" x14ac:dyDescent="0.25">
      <c r="A340" s="41" t="s">
        <v>249</v>
      </c>
      <c r="B340" s="89" t="s">
        <v>116</v>
      </c>
      <c r="C340" s="130">
        <v>0</v>
      </c>
      <c r="D340" s="44">
        <f>'[1]MASTER SPD '!G340</f>
        <v>0</v>
      </c>
      <c r="E340" s="44">
        <f>'[1]MASTER RO GU'!E339</f>
        <v>0</v>
      </c>
      <c r="F340" s="44">
        <f>'[1]MASTER RO GU'!F339</f>
        <v>0</v>
      </c>
      <c r="G340" s="44">
        <f>'[1]MASTER RO GU'!I339</f>
        <v>4850000</v>
      </c>
      <c r="H340" s="44">
        <f>'[1]MASTER RO GU'!J340</f>
        <v>0</v>
      </c>
      <c r="I340" s="44">
        <f>'[1]MASTER RO GU'!L340</f>
        <v>0</v>
      </c>
      <c r="J340" s="44">
        <f t="shared" si="135"/>
        <v>0</v>
      </c>
      <c r="K340" s="43">
        <f>C340-I340</f>
        <v>0</v>
      </c>
      <c r="L340" s="31">
        <f t="shared" si="133"/>
        <v>0</v>
      </c>
      <c r="M340" s="23" t="e">
        <f t="shared" si="158"/>
        <v>#DIV/0!</v>
      </c>
      <c r="N340" s="23" t="e">
        <f t="shared" si="138"/>
        <v>#DIV/0!</v>
      </c>
      <c r="O340" s="45"/>
      <c r="P340" s="145">
        <f t="shared" si="155"/>
        <v>0</v>
      </c>
    </row>
    <row r="341" spans="1:16" s="51" customFormat="1" ht="17.25" customHeight="1" x14ac:dyDescent="0.25">
      <c r="A341" s="47" t="s">
        <v>179</v>
      </c>
      <c r="B341" s="66" t="s">
        <v>136</v>
      </c>
      <c r="C341" s="148">
        <v>3500000</v>
      </c>
      <c r="D341" s="44">
        <f>'[1]MASTER SPD '!G341</f>
        <v>3500000</v>
      </c>
      <c r="E341" s="44">
        <f>'[1]MASTER RO GU'!E340</f>
        <v>0</v>
      </c>
      <c r="F341" s="44">
        <f>'[1]MASTER RO GU'!F340</f>
        <v>0</v>
      </c>
      <c r="G341" s="44">
        <f>'[1]MASTER RO GU'!I340</f>
        <v>0</v>
      </c>
      <c r="H341" s="44">
        <f>'[1]MASTER RO GU'!J341</f>
        <v>3500000</v>
      </c>
      <c r="I341" s="44">
        <f>'[1]MASTER RO GU'!L341</f>
        <v>3500000</v>
      </c>
      <c r="J341" s="44">
        <f t="shared" si="135"/>
        <v>0</v>
      </c>
      <c r="K341" s="43">
        <f>C341-I341</f>
        <v>0</v>
      </c>
      <c r="L341" s="31">
        <f t="shared" si="133"/>
        <v>0</v>
      </c>
      <c r="M341" s="23">
        <f t="shared" si="158"/>
        <v>1</v>
      </c>
      <c r="N341" s="23">
        <f t="shared" si="138"/>
        <v>1</v>
      </c>
      <c r="O341" s="50"/>
      <c r="P341" s="145">
        <f t="shared" si="155"/>
        <v>0</v>
      </c>
    </row>
    <row r="342" spans="1:16" s="51" customFormat="1" ht="17.25" customHeight="1" x14ac:dyDescent="0.25">
      <c r="A342" s="47" t="s">
        <v>250</v>
      </c>
      <c r="B342" s="66" t="s">
        <v>251</v>
      </c>
      <c r="C342" s="149">
        <v>2500000</v>
      </c>
      <c r="D342" s="44">
        <f>'[1]MASTER SPD '!G342</f>
        <v>2500000</v>
      </c>
      <c r="E342" s="44">
        <f>'[1]MASTER RO GU'!E341</f>
        <v>0</v>
      </c>
      <c r="F342" s="44">
        <f>'[1]MASTER RO GU'!F341</f>
        <v>0</v>
      </c>
      <c r="G342" s="44">
        <f>'[1]MASTER RO GU'!I341</f>
        <v>0</v>
      </c>
      <c r="H342" s="44">
        <f>'[1]MASTER RO GU'!J342</f>
        <v>2500000</v>
      </c>
      <c r="I342" s="44">
        <f>'[1]MASTER RO GU'!L342</f>
        <v>2500000</v>
      </c>
      <c r="J342" s="44">
        <f t="shared" si="135"/>
        <v>0</v>
      </c>
      <c r="K342" s="43"/>
      <c r="L342" s="31">
        <f t="shared" si="133"/>
        <v>0</v>
      </c>
      <c r="M342" s="23">
        <f t="shared" si="158"/>
        <v>1</v>
      </c>
      <c r="N342" s="23">
        <f t="shared" si="138"/>
        <v>1</v>
      </c>
      <c r="O342" s="50"/>
      <c r="P342" s="145"/>
    </row>
    <row r="343" spans="1:16" s="51" customFormat="1" ht="17.25" customHeight="1" x14ac:dyDescent="0.25">
      <c r="A343" s="47" t="s">
        <v>224</v>
      </c>
      <c r="B343" s="66" t="s">
        <v>252</v>
      </c>
      <c r="C343" s="149">
        <v>2250000</v>
      </c>
      <c r="D343" s="44">
        <f>'[1]MASTER SPD '!G343</f>
        <v>2250000</v>
      </c>
      <c r="E343" s="44">
        <f>'[1]MASTER RO GU'!E342</f>
        <v>0</v>
      </c>
      <c r="F343" s="44">
        <f>'[1]MASTER RO GU'!F342</f>
        <v>0</v>
      </c>
      <c r="G343" s="44">
        <f>'[1]MASTER RO GU'!I342</f>
        <v>0</v>
      </c>
      <c r="H343" s="44">
        <f>'[1]MASTER RO GU'!J343</f>
        <v>2250000</v>
      </c>
      <c r="I343" s="44">
        <f>'[1]MASTER RO GU'!L343</f>
        <v>2250000</v>
      </c>
      <c r="J343" s="44">
        <f t="shared" si="135"/>
        <v>0</v>
      </c>
      <c r="K343" s="43"/>
      <c r="L343" s="31">
        <f t="shared" si="133"/>
        <v>0</v>
      </c>
      <c r="M343" s="23">
        <f t="shared" si="158"/>
        <v>1</v>
      </c>
      <c r="N343" s="23">
        <f t="shared" si="138"/>
        <v>1</v>
      </c>
      <c r="O343" s="50"/>
      <c r="P343" s="145"/>
    </row>
    <row r="344" spans="1:16" s="51" customFormat="1" ht="17.25" customHeight="1" x14ac:dyDescent="0.25">
      <c r="A344" s="40" t="s">
        <v>60</v>
      </c>
      <c r="B344" s="65" t="s">
        <v>61</v>
      </c>
      <c r="C344" s="92">
        <f>SUM(C345:C346)</f>
        <v>21550000</v>
      </c>
      <c r="D344" s="30">
        <f>'[1]MASTER SPD '!G344</f>
        <v>21550000</v>
      </c>
      <c r="E344" s="30">
        <f>'[1]MASTER RO GU'!E343</f>
        <v>0</v>
      </c>
      <c r="F344" s="30">
        <f>'[1]MASTER RO GU'!F343</f>
        <v>0</v>
      </c>
      <c r="G344" s="30">
        <f>'[1]MASTER RO GU'!I343</f>
        <v>0</v>
      </c>
      <c r="H344" s="92">
        <f>SUM(H345:H346)</f>
        <v>21550000</v>
      </c>
      <c r="I344" s="92">
        <f>SUM(I345:I346)</f>
        <v>21550000</v>
      </c>
      <c r="J344" s="30">
        <f t="shared" si="135"/>
        <v>0</v>
      </c>
      <c r="K344" s="28"/>
      <c r="L344" s="22">
        <f t="shared" si="133"/>
        <v>0</v>
      </c>
      <c r="M344" s="32">
        <f t="shared" si="158"/>
        <v>1</v>
      </c>
      <c r="N344" s="32">
        <f t="shared" si="138"/>
        <v>1</v>
      </c>
      <c r="O344" s="50"/>
      <c r="P344" s="145"/>
    </row>
    <row r="345" spans="1:16" s="51" customFormat="1" ht="17.25" customHeight="1" x14ac:dyDescent="0.25">
      <c r="A345" s="47" t="s">
        <v>64</v>
      </c>
      <c r="B345" s="66" t="s">
        <v>253</v>
      </c>
      <c r="C345" s="150">
        <v>16550000</v>
      </c>
      <c r="D345" s="44">
        <f>'[1]MASTER SPD '!G345</f>
        <v>16550000</v>
      </c>
      <c r="E345" s="44">
        <f>'[1]MASTER RO GU'!E344</f>
        <v>0</v>
      </c>
      <c r="F345" s="44">
        <f>'[1]MASTER RO GU'!F344</f>
        <v>0</v>
      </c>
      <c r="G345" s="44">
        <f>'[1]MASTER RO GU'!I344</f>
        <v>0</v>
      </c>
      <c r="H345" s="44">
        <f>'[1]MASTER RO GU'!J345</f>
        <v>16550000</v>
      </c>
      <c r="I345" s="44">
        <f>'[1]MASTER RO GU'!L345</f>
        <v>16550000</v>
      </c>
      <c r="J345" s="44">
        <f t="shared" si="135"/>
        <v>0</v>
      </c>
      <c r="K345" s="43"/>
      <c r="L345" s="31">
        <f t="shared" si="133"/>
        <v>0</v>
      </c>
      <c r="M345" s="23">
        <f t="shared" si="158"/>
        <v>1</v>
      </c>
      <c r="N345" s="23">
        <f t="shared" si="138"/>
        <v>1</v>
      </c>
      <c r="O345" s="50"/>
      <c r="P345" s="145"/>
    </row>
    <row r="346" spans="1:16" s="51" customFormat="1" ht="17.25" customHeight="1" x14ac:dyDescent="0.25">
      <c r="A346" s="47" t="s">
        <v>226</v>
      </c>
      <c r="B346" s="66" t="s">
        <v>254</v>
      </c>
      <c r="C346" s="148">
        <v>5000000</v>
      </c>
      <c r="D346" s="44">
        <f>'[1]MASTER SPD '!G346</f>
        <v>5000000</v>
      </c>
      <c r="E346" s="44">
        <f>'[1]MASTER RO GU'!E345</f>
        <v>0</v>
      </c>
      <c r="F346" s="44">
        <f>'[1]MASTER RO GU'!F345</f>
        <v>0</v>
      </c>
      <c r="G346" s="44">
        <f>'[1]MASTER RO GU'!I345</f>
        <v>0</v>
      </c>
      <c r="H346" s="44">
        <f>'[1]MASTER RO GU'!J346</f>
        <v>5000000</v>
      </c>
      <c r="I346" s="44">
        <f>'[1]MASTER RO GU'!L346</f>
        <v>5000000</v>
      </c>
      <c r="J346" s="44">
        <f t="shared" si="135"/>
        <v>0</v>
      </c>
      <c r="K346" s="43"/>
      <c r="L346" s="31">
        <f t="shared" si="133"/>
        <v>0</v>
      </c>
      <c r="M346" s="23">
        <f t="shared" si="158"/>
        <v>1</v>
      </c>
      <c r="N346" s="23">
        <f t="shared" si="138"/>
        <v>1</v>
      </c>
      <c r="O346" s="50"/>
      <c r="P346" s="145"/>
    </row>
    <row r="347" spans="1:16" s="39" customFormat="1" ht="17.25" customHeight="1" x14ac:dyDescent="0.25">
      <c r="A347" s="40" t="s">
        <v>255</v>
      </c>
      <c r="B347" s="65" t="s">
        <v>256</v>
      </c>
      <c r="C347" s="92">
        <f t="shared" ref="C347" si="164">SUM(C348:C349)</f>
        <v>19200000</v>
      </c>
      <c r="D347" s="30">
        <f>'[1]MASTER SPD '!G347</f>
        <v>19200000</v>
      </c>
      <c r="E347" s="30">
        <f>'[1]MASTER RO GU'!E348</f>
        <v>0</v>
      </c>
      <c r="F347" s="30">
        <f>'[1]MASTER RO GU'!F348</f>
        <v>0</v>
      </c>
      <c r="G347" s="30">
        <f>'[1]MASTER RO GU'!I348</f>
        <v>0</v>
      </c>
      <c r="H347" s="30">
        <f>'[1]MASTER RO GU'!J347</f>
        <v>19200000</v>
      </c>
      <c r="I347" s="30">
        <f>'[1]MASTER RO GU'!L347</f>
        <v>19200000</v>
      </c>
      <c r="J347" s="44">
        <f t="shared" si="135"/>
        <v>0</v>
      </c>
      <c r="K347" s="37">
        <f t="shared" ref="K347" si="165">K349</f>
        <v>0</v>
      </c>
      <c r="L347" s="22">
        <f t="shared" si="133"/>
        <v>0</v>
      </c>
      <c r="M347" s="32">
        <f t="shared" si="158"/>
        <v>1</v>
      </c>
      <c r="N347" s="32">
        <f t="shared" si="138"/>
        <v>1</v>
      </c>
      <c r="O347" s="38"/>
      <c r="P347" s="145">
        <f t="shared" si="155"/>
        <v>0</v>
      </c>
    </row>
    <row r="348" spans="1:16" s="39" customFormat="1" ht="17.25" customHeight="1" x14ac:dyDescent="0.25">
      <c r="A348" s="47" t="s">
        <v>257</v>
      </c>
      <c r="B348" s="66" t="s">
        <v>258</v>
      </c>
      <c r="C348" s="151">
        <v>3000000</v>
      </c>
      <c r="D348" s="44">
        <f>'[1]MASTER SPD '!G348</f>
        <v>3000000</v>
      </c>
      <c r="E348" s="44">
        <f>'[1]MASTER RO GU'!E348</f>
        <v>0</v>
      </c>
      <c r="F348" s="44">
        <f>'[1]MASTER RO GU'!F348</f>
        <v>0</v>
      </c>
      <c r="G348" s="44">
        <f>'[1]MASTER RO GU'!I348</f>
        <v>0</v>
      </c>
      <c r="H348" s="44">
        <f>'[1]MASTER RO GU'!J348</f>
        <v>3000000</v>
      </c>
      <c r="I348" s="44">
        <f>'[1]MASTER RO GU'!L348</f>
        <v>3000000</v>
      </c>
      <c r="J348" s="44">
        <f t="shared" si="135"/>
        <v>0</v>
      </c>
      <c r="K348" s="43">
        <f>C348-I348</f>
        <v>0</v>
      </c>
      <c r="L348" s="31">
        <f t="shared" si="133"/>
        <v>0</v>
      </c>
      <c r="M348" s="23">
        <f t="shared" si="158"/>
        <v>1</v>
      </c>
      <c r="N348" s="23">
        <f t="shared" si="138"/>
        <v>1</v>
      </c>
      <c r="O348" s="38"/>
      <c r="P348" s="145">
        <f t="shared" si="155"/>
        <v>0</v>
      </c>
    </row>
    <row r="349" spans="1:16" s="51" customFormat="1" ht="17.25" customHeight="1" x14ac:dyDescent="0.25">
      <c r="A349" s="47" t="s">
        <v>259</v>
      </c>
      <c r="B349" s="66" t="s">
        <v>260</v>
      </c>
      <c r="C349" s="151">
        <v>16200000</v>
      </c>
      <c r="D349" s="44">
        <f>'[1]MASTER SPD '!G349</f>
        <v>16200000</v>
      </c>
      <c r="E349" s="44">
        <f>'[1]MASTER RO GU'!E349</f>
        <v>0</v>
      </c>
      <c r="F349" s="44">
        <f>'[1]MASTER RO GU'!F349</f>
        <v>0</v>
      </c>
      <c r="G349" s="44">
        <f>'[1]MASTER RO GU'!I349</f>
        <v>0</v>
      </c>
      <c r="H349" s="44">
        <f>'[1]MASTER RO GU'!J349</f>
        <v>16200000</v>
      </c>
      <c r="I349" s="44">
        <f>'[1]MASTER RO GU'!L349</f>
        <v>16200000</v>
      </c>
      <c r="J349" s="44">
        <f t="shared" si="135"/>
        <v>0</v>
      </c>
      <c r="K349" s="43">
        <f>C349-I349</f>
        <v>0</v>
      </c>
      <c r="L349" s="31">
        <f t="shared" si="133"/>
        <v>0</v>
      </c>
      <c r="M349" s="23">
        <f t="shared" si="158"/>
        <v>1</v>
      </c>
      <c r="N349" s="23">
        <f t="shared" si="138"/>
        <v>1</v>
      </c>
      <c r="O349" s="50"/>
      <c r="P349" s="145">
        <f t="shared" si="155"/>
        <v>0</v>
      </c>
    </row>
    <row r="350" spans="1:16" s="39" customFormat="1" ht="17.25" customHeight="1" x14ac:dyDescent="0.25">
      <c r="A350" s="40" t="s">
        <v>139</v>
      </c>
      <c r="B350" s="65" t="s">
        <v>140</v>
      </c>
      <c r="C350" s="152">
        <f t="shared" ref="C350" si="166">C351</f>
        <v>750000000</v>
      </c>
      <c r="D350" s="30">
        <f>'[1]MASTER SPD '!G350</f>
        <v>750000000</v>
      </c>
      <c r="E350" s="30">
        <f>'[1]MASTER RO GU'!E350</f>
        <v>0</v>
      </c>
      <c r="F350" s="30">
        <f>'[1]MASTER RO GU'!F350</f>
        <v>750000000</v>
      </c>
      <c r="G350" s="30">
        <f>'[1]MASTER RO GU'!I350</f>
        <v>0</v>
      </c>
      <c r="H350" s="30">
        <f>'[1]MASTER RO GU'!J350</f>
        <v>0</v>
      </c>
      <c r="I350" s="30">
        <f>'[1]MASTER RO GU'!L350</f>
        <v>750000000</v>
      </c>
      <c r="J350" s="30">
        <f t="shared" si="135"/>
        <v>0</v>
      </c>
      <c r="K350" s="37">
        <f t="shared" ref="K350" si="167">K351</f>
        <v>0</v>
      </c>
      <c r="L350" s="22">
        <f t="shared" ref="L350:L423" si="168">C350-D350</f>
        <v>0</v>
      </c>
      <c r="M350" s="23">
        <f t="shared" si="158"/>
        <v>1</v>
      </c>
      <c r="N350" s="23">
        <f t="shared" si="138"/>
        <v>1</v>
      </c>
      <c r="O350" s="38"/>
      <c r="P350" s="145">
        <f t="shared" si="155"/>
        <v>0</v>
      </c>
    </row>
    <row r="351" spans="1:16" s="46" customFormat="1" ht="30.75" customHeight="1" x14ac:dyDescent="0.25">
      <c r="A351" s="41" t="s">
        <v>141</v>
      </c>
      <c r="B351" s="89" t="s">
        <v>142</v>
      </c>
      <c r="C351" s="80">
        <v>750000000</v>
      </c>
      <c r="D351" s="44">
        <f>'[1]MASTER SPD '!G351</f>
        <v>750000000</v>
      </c>
      <c r="E351" s="44">
        <f>'[1]MASTER RO GU'!E351</f>
        <v>0</v>
      </c>
      <c r="F351" s="44">
        <f>'[1]MASTER RO GU'!F351</f>
        <v>750000000</v>
      </c>
      <c r="G351" s="44">
        <f>'[1]MASTER RO GU'!I351</f>
        <v>0</v>
      </c>
      <c r="H351" s="44">
        <f>'[1]MASTER RO GU'!J351</f>
        <v>0</v>
      </c>
      <c r="I351" s="44">
        <f>'[1]MASTER RO GU'!L351</f>
        <v>750000000</v>
      </c>
      <c r="J351" s="44">
        <f t="shared" si="135"/>
        <v>0</v>
      </c>
      <c r="K351" s="43">
        <f>C351-I351</f>
        <v>0</v>
      </c>
      <c r="L351" s="31">
        <f t="shared" si="168"/>
        <v>0</v>
      </c>
      <c r="M351" s="23">
        <f t="shared" si="158"/>
        <v>1</v>
      </c>
      <c r="N351" s="23">
        <f t="shared" ref="N351:N357" si="169">D351/C351*100%</f>
        <v>1</v>
      </c>
      <c r="O351" s="45"/>
      <c r="P351" s="145">
        <f t="shared" si="155"/>
        <v>0</v>
      </c>
    </row>
    <row r="352" spans="1:16" s="39" customFormat="1" ht="18" customHeight="1" x14ac:dyDescent="0.25">
      <c r="A352" s="91" t="s">
        <v>66</v>
      </c>
      <c r="B352" s="65" t="s">
        <v>67</v>
      </c>
      <c r="C352" s="152">
        <f t="shared" ref="C352:C353" si="170">C353</f>
        <v>154709000</v>
      </c>
      <c r="D352" s="30">
        <f>'[1]MASTER SPD '!G352</f>
        <v>154709000</v>
      </c>
      <c r="E352" s="30">
        <f>'[1]MASTER RO GU'!E352</f>
        <v>0</v>
      </c>
      <c r="F352" s="30">
        <f>'[1]MASTER RO GU'!F352</f>
        <v>0</v>
      </c>
      <c r="G352" s="30">
        <f>'[1]MASTER RO GU'!I352</f>
        <v>90840846</v>
      </c>
      <c r="H352" s="30">
        <f>'[1]MASTER RO GU'!J352</f>
        <v>63175000</v>
      </c>
      <c r="I352" s="30">
        <f>'[1]MASTER RO GU'!L352</f>
        <v>154015846</v>
      </c>
      <c r="J352" s="30">
        <f t="shared" si="135"/>
        <v>693154</v>
      </c>
      <c r="K352" s="37">
        <f t="shared" ref="K352:K353" si="171">K353</f>
        <v>693154</v>
      </c>
      <c r="L352" s="22">
        <f t="shared" si="168"/>
        <v>0</v>
      </c>
      <c r="M352" s="32">
        <f t="shared" si="158"/>
        <v>0.99551962717101139</v>
      </c>
      <c r="N352" s="32">
        <f t="shared" si="169"/>
        <v>1</v>
      </c>
      <c r="O352" s="38"/>
      <c r="P352" s="145">
        <f t="shared" si="155"/>
        <v>0</v>
      </c>
    </row>
    <row r="353" spans="1:17" s="39" customFormat="1" ht="18" customHeight="1" x14ac:dyDescent="0.25">
      <c r="A353" s="91" t="s">
        <v>68</v>
      </c>
      <c r="B353" s="65" t="s">
        <v>69</v>
      </c>
      <c r="C353" s="152">
        <f t="shared" si="170"/>
        <v>154709000</v>
      </c>
      <c r="D353" s="30">
        <f>'[1]MASTER SPD '!G353</f>
        <v>154709000</v>
      </c>
      <c r="E353" s="30">
        <f>'[1]MASTER RO GU'!E353</f>
        <v>0</v>
      </c>
      <c r="F353" s="30">
        <f>'[1]MASTER RO GU'!F353</f>
        <v>0</v>
      </c>
      <c r="G353" s="30">
        <f>'[1]MASTER RO GU'!I353</f>
        <v>90840846</v>
      </c>
      <c r="H353" s="30">
        <f>'[1]MASTER RO GU'!J353</f>
        <v>63175000</v>
      </c>
      <c r="I353" s="30">
        <f>'[1]MASTER RO GU'!L353</f>
        <v>154015846</v>
      </c>
      <c r="J353" s="30">
        <f t="shared" si="135"/>
        <v>693154</v>
      </c>
      <c r="K353" s="37">
        <f t="shared" si="171"/>
        <v>693154</v>
      </c>
      <c r="L353" s="22">
        <f t="shared" si="168"/>
        <v>0</v>
      </c>
      <c r="M353" s="32">
        <f t="shared" si="158"/>
        <v>0.99551962717101139</v>
      </c>
      <c r="N353" s="32">
        <f t="shared" si="169"/>
        <v>1</v>
      </c>
      <c r="O353" s="38"/>
      <c r="P353" s="145">
        <f t="shared" si="155"/>
        <v>0</v>
      </c>
    </row>
    <row r="354" spans="1:17" s="51" customFormat="1" ht="18" customHeight="1" x14ac:dyDescent="0.25">
      <c r="A354" s="93" t="s">
        <v>70</v>
      </c>
      <c r="B354" s="66" t="s">
        <v>71</v>
      </c>
      <c r="C354" s="153">
        <v>154709000</v>
      </c>
      <c r="D354" s="44">
        <f>'[1]MASTER SPD '!G354</f>
        <v>154709000</v>
      </c>
      <c r="E354" s="44">
        <f>'[1]MASTER RO GU'!E354</f>
        <v>0</v>
      </c>
      <c r="F354" s="44">
        <f>'[1]MASTER RO GU'!F354</f>
        <v>0</v>
      </c>
      <c r="G354" s="44">
        <f>'[1]MASTER RO GU'!I354</f>
        <v>90840846</v>
      </c>
      <c r="H354" s="44">
        <f>'[1]MASTER RO GU'!J354</f>
        <v>63175000</v>
      </c>
      <c r="I354" s="44">
        <f>'[1]MASTER RO GU'!L354</f>
        <v>154015846</v>
      </c>
      <c r="J354" s="44">
        <f t="shared" si="135"/>
        <v>693154</v>
      </c>
      <c r="K354" s="43">
        <f>C354-I354</f>
        <v>693154</v>
      </c>
      <c r="L354" s="31">
        <f t="shared" si="168"/>
        <v>0</v>
      </c>
      <c r="M354" s="23">
        <f t="shared" si="158"/>
        <v>0.99551962717101139</v>
      </c>
      <c r="N354" s="23">
        <f t="shared" si="169"/>
        <v>1</v>
      </c>
      <c r="O354" s="50"/>
      <c r="P354" s="145">
        <f t="shared" si="155"/>
        <v>0</v>
      </c>
    </row>
    <row r="355" spans="1:17" s="51" customFormat="1" ht="18" customHeight="1" x14ac:dyDescent="0.25">
      <c r="A355" s="56" t="s">
        <v>72</v>
      </c>
      <c r="B355" s="57" t="s">
        <v>73</v>
      </c>
      <c r="C355" s="116">
        <f>C356</f>
        <v>39000000</v>
      </c>
      <c r="D355" s="59">
        <f>'[1]MASTER SPD '!G355</f>
        <v>39000000</v>
      </c>
      <c r="E355" s="59">
        <f>'[1]MASTER RO GU'!E355</f>
        <v>0</v>
      </c>
      <c r="F355" s="59">
        <f>'[1]MASTER RO GU'!F355</f>
        <v>39000000</v>
      </c>
      <c r="G355" s="59">
        <f>'[1]MASTER RO GU'!I355</f>
        <v>0</v>
      </c>
      <c r="H355" s="59">
        <f>'[1]MASTER RO GU'!J355</f>
        <v>0</v>
      </c>
      <c r="I355" s="59">
        <f>'[1]MASTER RO GU'!L355</f>
        <v>39000000</v>
      </c>
      <c r="J355" s="59">
        <f t="shared" si="135"/>
        <v>0</v>
      </c>
      <c r="K355" s="58">
        <f t="shared" ref="K355:K357" si="172">C355-I355</f>
        <v>0</v>
      </c>
      <c r="L355" s="117">
        <f t="shared" si="168"/>
        <v>0</v>
      </c>
      <c r="M355" s="154">
        <f t="shared" si="158"/>
        <v>1</v>
      </c>
      <c r="N355" s="154">
        <f t="shared" si="169"/>
        <v>1</v>
      </c>
      <c r="O355" s="50"/>
      <c r="P355" s="145">
        <f t="shared" si="155"/>
        <v>0</v>
      </c>
    </row>
    <row r="356" spans="1:17" s="51" customFormat="1" ht="18" customHeight="1" x14ac:dyDescent="0.25">
      <c r="A356" s="26" t="s">
        <v>261</v>
      </c>
      <c r="B356" s="27" t="s">
        <v>262</v>
      </c>
      <c r="C356" s="87">
        <f>C357</f>
        <v>39000000</v>
      </c>
      <c r="D356" s="30">
        <f>'[1]MASTER SPD '!G356</f>
        <v>39000000</v>
      </c>
      <c r="E356" s="30">
        <f>'[1]MASTER RO GU'!E356</f>
        <v>0</v>
      </c>
      <c r="F356" s="30">
        <f>'[1]MASTER RO GU'!F356</f>
        <v>39000000</v>
      </c>
      <c r="G356" s="30">
        <f>'[1]MASTER RO GU'!I356</f>
        <v>0</v>
      </c>
      <c r="H356" s="30">
        <f>'[1]MASTER RO GU'!J356</f>
        <v>0</v>
      </c>
      <c r="I356" s="30">
        <f>'[1]MASTER RO GU'!L356</f>
        <v>39000000</v>
      </c>
      <c r="J356" s="30">
        <f t="shared" si="135"/>
        <v>0</v>
      </c>
      <c r="K356" s="28">
        <f t="shared" si="172"/>
        <v>0</v>
      </c>
      <c r="L356" s="22">
        <f t="shared" si="168"/>
        <v>0</v>
      </c>
      <c r="M356" s="32">
        <f t="shared" si="158"/>
        <v>1</v>
      </c>
      <c r="N356" s="32">
        <f t="shared" si="169"/>
        <v>1</v>
      </c>
      <c r="O356" s="50"/>
      <c r="P356" s="145">
        <f t="shared" si="155"/>
        <v>0</v>
      </c>
    </row>
    <row r="357" spans="1:17" s="51" customFormat="1" ht="18" customHeight="1" x14ac:dyDescent="0.25">
      <c r="A357" s="62" t="s">
        <v>263</v>
      </c>
      <c r="B357" s="1" t="s">
        <v>264</v>
      </c>
      <c r="C357" s="155">
        <v>39000000</v>
      </c>
      <c r="D357" s="44">
        <f>'[1]MASTER SPD '!G357</f>
        <v>39000000</v>
      </c>
      <c r="E357" s="44">
        <f>'[1]MASTER RO GU'!E357</f>
        <v>0</v>
      </c>
      <c r="F357" s="44">
        <f>'[1]MASTER RO GU'!F357</f>
        <v>39000000</v>
      </c>
      <c r="G357" s="44">
        <f>'[1]MASTER RO GU'!I357</f>
        <v>0</v>
      </c>
      <c r="H357" s="44">
        <f>'[1]MASTER RO GU'!J357</f>
        <v>0</v>
      </c>
      <c r="I357" s="44">
        <f>'[1]MASTER RO GU'!L357</f>
        <v>39000000</v>
      </c>
      <c r="J357" s="44">
        <f t="shared" ref="J357" si="173">D357-I357</f>
        <v>0</v>
      </c>
      <c r="K357" s="43">
        <f t="shared" si="172"/>
        <v>0</v>
      </c>
      <c r="L357" s="31">
        <f t="shared" si="168"/>
        <v>0</v>
      </c>
      <c r="M357" s="23">
        <f t="shared" si="158"/>
        <v>1</v>
      </c>
      <c r="N357" s="23">
        <f t="shared" si="169"/>
        <v>1</v>
      </c>
      <c r="O357" s="50"/>
      <c r="P357" s="145">
        <f t="shared" si="155"/>
        <v>0</v>
      </c>
    </row>
    <row r="358" spans="1:17" ht="19.5" customHeight="1" x14ac:dyDescent="0.25">
      <c r="A358" s="156"/>
      <c r="B358" s="89"/>
      <c r="C358" s="90"/>
      <c r="D358" s="44"/>
      <c r="E358" s="44"/>
      <c r="F358" s="44"/>
      <c r="G358" s="44"/>
      <c r="H358" s="44"/>
      <c r="I358" s="44"/>
      <c r="J358" s="44"/>
      <c r="K358" s="52"/>
      <c r="L358" s="31">
        <f t="shared" si="168"/>
        <v>0</v>
      </c>
      <c r="M358" s="53"/>
      <c r="N358" s="23"/>
      <c r="P358" s="145">
        <f t="shared" si="155"/>
        <v>0</v>
      </c>
    </row>
    <row r="359" spans="1:17" s="25" customFormat="1" ht="30.75" customHeight="1" x14ac:dyDescent="0.25">
      <c r="A359" s="147" t="s">
        <v>265</v>
      </c>
      <c r="B359" s="355" t="s">
        <v>266</v>
      </c>
      <c r="C359" s="362">
        <f t="shared" ref="C359" si="174">C360</f>
        <v>1674453000</v>
      </c>
      <c r="D359" s="71">
        <f>'[1]MASTER SPD '!G359</f>
        <v>1674453000</v>
      </c>
      <c r="E359" s="71">
        <f>'[1]MASTER RO GU'!E359</f>
        <v>0</v>
      </c>
      <c r="F359" s="71">
        <f>'[1]MASTER RO GU'!F359</f>
        <v>388450000</v>
      </c>
      <c r="G359" s="71">
        <f>'[1]MASTER RO GU'!I359</f>
        <v>512103730</v>
      </c>
      <c r="H359" s="71">
        <f>'[1]MASTER RO GU'!J359</f>
        <v>743248146</v>
      </c>
      <c r="I359" s="71">
        <f>'[1]MASTER RO GU'!L359</f>
        <v>1643801876</v>
      </c>
      <c r="J359" s="87">
        <f>J360</f>
        <v>25651124</v>
      </c>
      <c r="K359" s="78">
        <f t="shared" ref="K359:K383" si="175">C359-I359</f>
        <v>30651124</v>
      </c>
      <c r="L359" s="22">
        <f t="shared" si="168"/>
        <v>0</v>
      </c>
      <c r="M359" s="32">
        <f t="shared" ref="M359:M400" si="176">I359/C359*100%</f>
        <v>0.98169484362953152</v>
      </c>
      <c r="N359" s="32">
        <f t="shared" ref="N359:N429" si="177">D359/C359*100%</f>
        <v>1</v>
      </c>
      <c r="O359" s="24"/>
      <c r="P359" s="145">
        <f t="shared" si="155"/>
        <v>0</v>
      </c>
    </row>
    <row r="360" spans="1:17" s="39" customFormat="1" ht="18" customHeight="1" x14ac:dyDescent="0.25">
      <c r="A360" s="40" t="s">
        <v>31</v>
      </c>
      <c r="B360" s="34" t="s">
        <v>32</v>
      </c>
      <c r="C360" s="77">
        <f>C361</f>
        <v>1674453000</v>
      </c>
      <c r="D360" s="30">
        <f>'[1]MASTER SPD '!G360</f>
        <v>1674453000</v>
      </c>
      <c r="E360" s="30">
        <f>'[1]MASTER RO GU'!E360</f>
        <v>0</v>
      </c>
      <c r="F360" s="30">
        <f>'[1]MASTER RO GU'!F360</f>
        <v>388450000</v>
      </c>
      <c r="G360" s="30">
        <f>'[1]MASTER RO GU'!I360</f>
        <v>512103730</v>
      </c>
      <c r="H360" s="30">
        <f>'[1]MASTER RO GU'!J360</f>
        <v>743248146</v>
      </c>
      <c r="I360" s="30">
        <f>'[1]MASTER RO GU'!L360</f>
        <v>1643801876</v>
      </c>
      <c r="J360" s="37">
        <f>J361</f>
        <v>25651124</v>
      </c>
      <c r="K360" s="78">
        <f t="shared" si="175"/>
        <v>30651124</v>
      </c>
      <c r="L360" s="22">
        <f t="shared" si="168"/>
        <v>0</v>
      </c>
      <c r="M360" s="32">
        <f t="shared" si="176"/>
        <v>0.98169484362953152</v>
      </c>
      <c r="N360" s="32">
        <f t="shared" si="177"/>
        <v>1</v>
      </c>
      <c r="O360" s="38"/>
      <c r="P360" s="145">
        <f t="shared" si="155"/>
        <v>0</v>
      </c>
    </row>
    <row r="361" spans="1:17" s="39" customFormat="1" ht="18" customHeight="1" x14ac:dyDescent="0.25">
      <c r="A361" s="40" t="s">
        <v>34</v>
      </c>
      <c r="B361" s="34" t="s">
        <v>35</v>
      </c>
      <c r="C361" s="77">
        <f>SUM(C362,C384,C393,C398)</f>
        <v>1674453000</v>
      </c>
      <c r="D361" s="30">
        <f>'[1]MASTER SPD '!G361</f>
        <v>1674453000</v>
      </c>
      <c r="E361" s="30">
        <f>'[1]MASTER RO GU'!E361</f>
        <v>0</v>
      </c>
      <c r="F361" s="30">
        <f>'[1]MASTER RO GU'!F361</f>
        <v>388450000</v>
      </c>
      <c r="G361" s="30">
        <f>'[1]MASTER RO GU'!I361</f>
        <v>512103730</v>
      </c>
      <c r="H361" s="30">
        <f>'[1]MASTER RO GU'!J361</f>
        <v>743248146</v>
      </c>
      <c r="I361" s="30">
        <f>'[1]MASTER RO GU'!L361</f>
        <v>1643801876</v>
      </c>
      <c r="J361" s="37">
        <f>SUM(J362,J384,J393,J398)</f>
        <v>25651124</v>
      </c>
      <c r="K361" s="78">
        <f t="shared" si="175"/>
        <v>30651124</v>
      </c>
      <c r="L361" s="78">
        <f t="shared" si="168"/>
        <v>0</v>
      </c>
      <c r="M361" s="79">
        <f t="shared" si="176"/>
        <v>0.98169484362953152</v>
      </c>
      <c r="N361" s="79">
        <f t="shared" si="177"/>
        <v>1</v>
      </c>
      <c r="O361" s="38"/>
      <c r="P361" s="145">
        <f t="shared" si="155"/>
        <v>0</v>
      </c>
    </row>
    <row r="362" spans="1:17" s="39" customFormat="1" ht="18" customHeight="1" x14ac:dyDescent="0.25">
      <c r="A362" s="40" t="s">
        <v>36</v>
      </c>
      <c r="B362" s="34" t="s">
        <v>37</v>
      </c>
      <c r="C362" s="77">
        <f>C363</f>
        <v>862159400</v>
      </c>
      <c r="D362" s="30">
        <f>'[1]MASTER SPD '!G362</f>
        <v>862159400</v>
      </c>
      <c r="E362" s="30">
        <f>'[1]MASTER RO GU'!E362</f>
        <v>0</v>
      </c>
      <c r="F362" s="30">
        <f>'[1]MASTER RO GU'!F362</f>
        <v>308450000</v>
      </c>
      <c r="G362" s="30">
        <f>'[1]MASTER RO GU'!I362</f>
        <v>266391300</v>
      </c>
      <c r="H362" s="30">
        <f>'[1]MASTER RO GU'!J362</f>
        <v>283782200</v>
      </c>
      <c r="I362" s="30">
        <f>'[1]MASTER RO GU'!L362</f>
        <v>858623500</v>
      </c>
      <c r="J362" s="37">
        <f>J363</f>
        <v>3535900</v>
      </c>
      <c r="K362" s="78">
        <f t="shared" si="175"/>
        <v>3535900</v>
      </c>
      <c r="L362" s="22">
        <f t="shared" si="168"/>
        <v>0</v>
      </c>
      <c r="M362" s="32">
        <f t="shared" si="176"/>
        <v>0.99589878623372896</v>
      </c>
      <c r="N362" s="32">
        <f t="shared" si="177"/>
        <v>1</v>
      </c>
      <c r="O362" s="38"/>
      <c r="P362" s="145">
        <f t="shared" si="155"/>
        <v>0</v>
      </c>
      <c r="Q362" s="39" t="s">
        <v>267</v>
      </c>
    </row>
    <row r="363" spans="1:17" s="39" customFormat="1" ht="18" customHeight="1" x14ac:dyDescent="0.25">
      <c r="A363" s="40" t="s">
        <v>38</v>
      </c>
      <c r="B363" s="34" t="s">
        <v>39</v>
      </c>
      <c r="C363" s="77">
        <f>SUM(C364:C382)</f>
        <v>862159400</v>
      </c>
      <c r="D363" s="30">
        <f>'[1]MASTER SPD '!G363</f>
        <v>862159400</v>
      </c>
      <c r="E363" s="30">
        <f>'[1]MASTER RO GU'!E363</f>
        <v>0</v>
      </c>
      <c r="F363" s="30">
        <f>'[1]MASTER RO GU'!F363</f>
        <v>308450000</v>
      </c>
      <c r="G363" s="37">
        <f>SUM(G364,G368,G369,G371,G372,G375,G376,G379,G380:G383)</f>
        <v>266391300</v>
      </c>
      <c r="H363" s="37">
        <f>SUM(H364,H368,H369,H371,H372,H375,H376,H379,H380:H383)</f>
        <v>283782200</v>
      </c>
      <c r="I363" s="30">
        <f>'[1]MASTER RO GU'!L363</f>
        <v>858623500</v>
      </c>
      <c r="J363" s="37">
        <f>SUM(J364,J368,J369,J371,J372,J375,J376,J379,J380:J383)</f>
        <v>3535900</v>
      </c>
      <c r="K363" s="78">
        <f t="shared" si="175"/>
        <v>3535900</v>
      </c>
      <c r="L363" s="22">
        <f t="shared" si="168"/>
        <v>0</v>
      </c>
      <c r="M363" s="32">
        <f t="shared" si="176"/>
        <v>0.99589878623372896</v>
      </c>
      <c r="N363" s="32">
        <f t="shared" si="177"/>
        <v>1</v>
      </c>
      <c r="O363" s="38"/>
      <c r="P363" s="145">
        <f t="shared" si="155"/>
        <v>0</v>
      </c>
    </row>
    <row r="364" spans="1:17" s="46" customFormat="1" ht="21.75" customHeight="1" x14ac:dyDescent="0.25">
      <c r="A364" s="41" t="s">
        <v>40</v>
      </c>
      <c r="B364" s="42" t="s">
        <v>41</v>
      </c>
      <c r="C364" s="43">
        <v>26129900</v>
      </c>
      <c r="D364" s="80">
        <f>'[1]MASTER SPD '!G364</f>
        <v>26129900</v>
      </c>
      <c r="E364" s="80">
        <f>'[1]MASTER RO GU'!E364</f>
        <v>0</v>
      </c>
      <c r="F364" s="80">
        <f>'[1]MASTER RO GU'!F364</f>
        <v>0</v>
      </c>
      <c r="G364" s="80">
        <f>'[1]MASTER RO GU'!I364</f>
        <v>14671200</v>
      </c>
      <c r="H364" s="80">
        <f>'[1]MASTER RO GU'!J364</f>
        <v>14042800</v>
      </c>
      <c r="I364" s="80">
        <f>'[1]MASTER RO GU'!L364</f>
        <v>28714000</v>
      </c>
      <c r="J364" s="126">
        <f t="shared" ref="J364:J436" si="178">D364-I364</f>
        <v>-2584100</v>
      </c>
      <c r="K364" s="119">
        <f t="shared" si="175"/>
        <v>-2584100</v>
      </c>
      <c r="L364" s="31">
        <f t="shared" si="168"/>
        <v>0</v>
      </c>
      <c r="M364" s="23">
        <f t="shared" si="176"/>
        <v>1.0988943700511675</v>
      </c>
      <c r="N364" s="23">
        <f t="shared" si="177"/>
        <v>1</v>
      </c>
      <c r="O364" s="157" t="s">
        <v>268</v>
      </c>
      <c r="P364" s="145" t="e">
        <f t="shared" si="155"/>
        <v>#VALUE!</v>
      </c>
    </row>
    <row r="365" spans="1:17" s="159" customFormat="1" ht="15.75" hidden="1" customHeight="1" x14ac:dyDescent="0.25">
      <c r="A365" s="158" t="s">
        <v>40</v>
      </c>
      <c r="B365" s="125" t="s">
        <v>269</v>
      </c>
      <c r="C365" s="119">
        <v>0</v>
      </c>
      <c r="D365" s="126">
        <f>'[1]MASTER SPD '!G365</f>
        <v>0</v>
      </c>
      <c r="E365" s="126">
        <f>'[1]MASTER RO GU'!E365</f>
        <v>0</v>
      </c>
      <c r="F365" s="126">
        <f>'[1]MASTER RO GU'!F365</f>
        <v>0</v>
      </c>
      <c r="G365" s="126">
        <f>'[1]MASTER RO GU'!I365</f>
        <v>0</v>
      </c>
      <c r="H365" s="126">
        <f>'[1]MASTER RO GU'!J365</f>
        <v>0</v>
      </c>
      <c r="I365" s="126">
        <f>'[1]MASTER RO GU'!L365</f>
        <v>0</v>
      </c>
      <c r="J365" s="126">
        <f t="shared" si="178"/>
        <v>0</v>
      </c>
      <c r="K365" s="119">
        <f t="shared" si="175"/>
        <v>0</v>
      </c>
      <c r="L365" s="60">
        <f t="shared" si="168"/>
        <v>0</v>
      </c>
      <c r="M365" s="61" t="e">
        <f t="shared" si="176"/>
        <v>#DIV/0!</v>
      </c>
      <c r="N365" s="61" t="e">
        <f t="shared" si="177"/>
        <v>#DIV/0!</v>
      </c>
      <c r="O365" s="157"/>
      <c r="P365" s="145">
        <f t="shared" si="155"/>
        <v>0</v>
      </c>
    </row>
    <row r="366" spans="1:17" s="159" customFormat="1" ht="18.75" hidden="1" customHeight="1" x14ac:dyDescent="0.25">
      <c r="A366" s="41"/>
      <c r="B366" s="125" t="s">
        <v>270</v>
      </c>
      <c r="C366" s="119">
        <v>0</v>
      </c>
      <c r="D366" s="126">
        <f>'[1]MASTER SPD '!G366</f>
        <v>0</v>
      </c>
      <c r="E366" s="126">
        <f>'[1]MASTER RO GU'!E366</f>
        <v>0</v>
      </c>
      <c r="F366" s="126">
        <f>'[1]MASTER RO GU'!F366</f>
        <v>0</v>
      </c>
      <c r="G366" s="126">
        <f>'[1]MASTER RO GU'!I366</f>
        <v>0</v>
      </c>
      <c r="H366" s="126">
        <f>'[1]MASTER RO GU'!J366</f>
        <v>0</v>
      </c>
      <c r="I366" s="126">
        <f>'[1]MASTER RO GU'!L366</f>
        <v>0</v>
      </c>
      <c r="J366" s="126">
        <f t="shared" si="178"/>
        <v>0</v>
      </c>
      <c r="K366" s="119">
        <f t="shared" si="175"/>
        <v>0</v>
      </c>
      <c r="L366" s="60">
        <f t="shared" si="168"/>
        <v>0</v>
      </c>
      <c r="M366" s="61"/>
      <c r="N366" s="61"/>
      <c r="O366" s="157"/>
      <c r="P366" s="145">
        <f t="shared" si="155"/>
        <v>0</v>
      </c>
    </row>
    <row r="367" spans="1:17" s="46" customFormat="1" ht="30.75" hidden="1" customHeight="1" x14ac:dyDescent="0.25">
      <c r="A367" s="158" t="s">
        <v>40</v>
      </c>
      <c r="B367" s="125" t="s">
        <v>271</v>
      </c>
      <c r="C367" s="119">
        <v>0</v>
      </c>
      <c r="D367" s="126">
        <f>'[1]MASTER SPD '!G367</f>
        <v>0</v>
      </c>
      <c r="E367" s="126">
        <f>'[1]MASTER RO GU'!E367</f>
        <v>0</v>
      </c>
      <c r="F367" s="126">
        <f>'[1]MASTER RO GU'!F367</f>
        <v>0</v>
      </c>
      <c r="G367" s="126">
        <f>'[1]MASTER RO GU'!I367</f>
        <v>0</v>
      </c>
      <c r="H367" s="126">
        <f>'[1]MASTER RO GU'!J367</f>
        <v>0</v>
      </c>
      <c r="I367" s="126">
        <f>'[1]MASTER RO GU'!L367</f>
        <v>0</v>
      </c>
      <c r="J367" s="126">
        <f t="shared" si="178"/>
        <v>0</v>
      </c>
      <c r="K367" s="119">
        <f t="shared" si="175"/>
        <v>0</v>
      </c>
      <c r="L367" s="60">
        <f t="shared" si="168"/>
        <v>0</v>
      </c>
      <c r="M367" s="61" t="e">
        <f t="shared" si="176"/>
        <v>#DIV/0!</v>
      </c>
      <c r="N367" s="61" t="e">
        <f t="shared" si="177"/>
        <v>#DIV/0!</v>
      </c>
      <c r="O367" s="45"/>
      <c r="P367" s="145">
        <f t="shared" si="155"/>
        <v>0</v>
      </c>
    </row>
    <row r="368" spans="1:17" s="46" customFormat="1" ht="20.25" customHeight="1" x14ac:dyDescent="0.25">
      <c r="A368" s="41" t="s">
        <v>42</v>
      </c>
      <c r="B368" s="42" t="s">
        <v>43</v>
      </c>
      <c r="C368" s="43">
        <f>'[2]............SPD GU7 DAN 8'!C368</f>
        <v>25991000</v>
      </c>
      <c r="D368" s="44">
        <f>'[1]MASTER SPD '!G368</f>
        <v>25991000</v>
      </c>
      <c r="E368" s="44">
        <f>'[1]MASTER RO GU'!E368</f>
        <v>0</v>
      </c>
      <c r="F368" s="44">
        <f>'[1]MASTER RO GU'!F368</f>
        <v>0</v>
      </c>
      <c r="G368" s="44">
        <f>'[1]MASTER RO GU'!I368</f>
        <v>13672600</v>
      </c>
      <c r="H368" s="44">
        <f>'[1]MASTER RO GU'!J368</f>
        <v>12318400</v>
      </c>
      <c r="I368" s="44">
        <f>'[1]MASTER RO GU'!L368</f>
        <v>25991000</v>
      </c>
      <c r="J368" s="44">
        <f t="shared" si="178"/>
        <v>0</v>
      </c>
      <c r="K368" s="63">
        <f t="shared" si="175"/>
        <v>0</v>
      </c>
      <c r="L368" s="63">
        <f t="shared" si="168"/>
        <v>0</v>
      </c>
      <c r="M368" s="54">
        <f t="shared" si="176"/>
        <v>1</v>
      </c>
      <c r="N368" s="54">
        <f t="shared" si="177"/>
        <v>1</v>
      </c>
      <c r="O368" s="45"/>
      <c r="P368" s="145">
        <f t="shared" si="155"/>
        <v>0</v>
      </c>
    </row>
    <row r="369" spans="1:16" s="159" customFormat="1" ht="18.75" hidden="1" customHeight="1" x14ac:dyDescent="0.25">
      <c r="A369" s="158" t="s">
        <v>42</v>
      </c>
      <c r="B369" s="125" t="s">
        <v>272</v>
      </c>
      <c r="C369" s="119">
        <v>0</v>
      </c>
      <c r="D369" s="130">
        <f>'[1]MASTER SPD '!G369</f>
        <v>0</v>
      </c>
      <c r="E369" s="130">
        <f>'[1]MASTER RO GU'!E369</f>
        <v>0</v>
      </c>
      <c r="F369" s="130">
        <f>'[1]MASTER RO GU'!F369</f>
        <v>0</v>
      </c>
      <c r="G369" s="126">
        <f>'[1]MASTER RO GU'!I369</f>
        <v>0</v>
      </c>
      <c r="H369" s="126">
        <f>'[1]MASTER RO GU'!J369</f>
        <v>0</v>
      </c>
      <c r="I369" s="126">
        <f>'[1]MASTER RO GU'!L369</f>
        <v>0</v>
      </c>
      <c r="J369" s="126">
        <f t="shared" si="178"/>
        <v>0</v>
      </c>
      <c r="K369" s="119">
        <f t="shared" si="175"/>
        <v>0</v>
      </c>
      <c r="L369" s="60">
        <f t="shared" si="168"/>
        <v>0</v>
      </c>
      <c r="M369" s="128" t="e">
        <f t="shared" si="176"/>
        <v>#DIV/0!</v>
      </c>
      <c r="N369" s="61" t="e">
        <f t="shared" si="177"/>
        <v>#DIV/0!</v>
      </c>
      <c r="O369" s="157"/>
      <c r="P369" s="145">
        <f t="shared" si="155"/>
        <v>0</v>
      </c>
    </row>
    <row r="370" spans="1:16" s="159" customFormat="1" ht="17.25" hidden="1" customHeight="1" x14ac:dyDescent="0.25">
      <c r="A370" s="41"/>
      <c r="B370" s="125" t="s">
        <v>273</v>
      </c>
      <c r="C370" s="119">
        <v>0</v>
      </c>
      <c r="D370" s="126">
        <f>'[1]MASTER SPD '!G370</f>
        <v>0</v>
      </c>
      <c r="E370" s="126">
        <f>'[1]MASTER RO GU'!E370</f>
        <v>0</v>
      </c>
      <c r="F370" s="126">
        <f>'[1]MASTER RO GU'!F370</f>
        <v>0</v>
      </c>
      <c r="G370" s="126">
        <f>'[1]MASTER RO GU'!I370</f>
        <v>0</v>
      </c>
      <c r="H370" s="126">
        <f>'[1]MASTER RO GU'!J370</f>
        <v>0</v>
      </c>
      <c r="I370" s="126">
        <f>'[1]MASTER RO GU'!L370</f>
        <v>0</v>
      </c>
      <c r="J370" s="126">
        <f t="shared" si="178"/>
        <v>0</v>
      </c>
      <c r="K370" s="119">
        <f t="shared" si="175"/>
        <v>0</v>
      </c>
      <c r="L370" s="60">
        <f t="shared" si="168"/>
        <v>0</v>
      </c>
      <c r="M370" s="61">
        <v>0</v>
      </c>
      <c r="N370" s="61">
        <v>0</v>
      </c>
      <c r="O370" s="157"/>
      <c r="P370" s="145">
        <f t="shared" si="155"/>
        <v>0</v>
      </c>
    </row>
    <row r="371" spans="1:16" ht="21.75" hidden="1" customHeight="1" x14ac:dyDescent="0.25">
      <c r="A371" s="158" t="s">
        <v>42</v>
      </c>
      <c r="B371" s="125" t="s">
        <v>274</v>
      </c>
      <c r="C371" s="119">
        <v>0</v>
      </c>
      <c r="D371" s="44">
        <f>'[1]MASTER SPD '!G371</f>
        <v>0</v>
      </c>
      <c r="E371" s="44">
        <f>'[1]MASTER RO GU'!E371</f>
        <v>0</v>
      </c>
      <c r="F371" s="44">
        <f>'[1]MASTER RO GU'!F371</f>
        <v>0</v>
      </c>
      <c r="G371" s="126">
        <f>'[1]MASTER RO GU'!I371</f>
        <v>0</v>
      </c>
      <c r="H371" s="126">
        <f>'[1]MASTER RO GU'!J371</f>
        <v>0</v>
      </c>
      <c r="I371" s="126">
        <f>'[1]MASTER RO GU'!L371</f>
        <v>0</v>
      </c>
      <c r="J371" s="126">
        <f t="shared" si="178"/>
        <v>0</v>
      </c>
      <c r="K371" s="119">
        <f t="shared" si="175"/>
        <v>0</v>
      </c>
      <c r="L371" s="60">
        <f t="shared" si="168"/>
        <v>0</v>
      </c>
      <c r="M371" s="61" t="e">
        <f t="shared" si="176"/>
        <v>#DIV/0!</v>
      </c>
      <c r="N371" s="61" t="e">
        <f t="shared" si="177"/>
        <v>#DIV/0!</v>
      </c>
      <c r="P371" s="145">
        <f t="shared" si="155"/>
        <v>0</v>
      </c>
    </row>
    <row r="372" spans="1:16" s="51" customFormat="1" ht="18" customHeight="1" x14ac:dyDescent="0.25">
      <c r="A372" s="47" t="s">
        <v>52</v>
      </c>
      <c r="B372" s="55" t="s">
        <v>275</v>
      </c>
      <c r="C372" s="49">
        <v>20421500</v>
      </c>
      <c r="D372" s="44">
        <f>'[1]MASTER SPD '!G372</f>
        <v>20421500</v>
      </c>
      <c r="E372" s="44">
        <f>'[1]MASTER RO GU'!E372</f>
        <v>0</v>
      </c>
      <c r="F372" s="44">
        <f>'[1]MASTER RO GU'!F372</f>
        <v>0</v>
      </c>
      <c r="G372" s="44">
        <f>'[1]MASTER RO GU'!I372</f>
        <v>13600500</v>
      </c>
      <c r="H372" s="44">
        <f>'[1]MASTER RO GU'!J372</f>
        <v>6821000</v>
      </c>
      <c r="I372" s="44">
        <f>'[1]MASTER RO GU'!L372</f>
        <v>20421500</v>
      </c>
      <c r="J372" s="44">
        <f t="shared" si="178"/>
        <v>0</v>
      </c>
      <c r="K372" s="43">
        <f t="shared" si="175"/>
        <v>0</v>
      </c>
      <c r="L372" s="31">
        <f t="shared" si="168"/>
        <v>0</v>
      </c>
      <c r="M372" s="23">
        <f t="shared" si="176"/>
        <v>1</v>
      </c>
      <c r="N372" s="23">
        <f t="shared" si="177"/>
        <v>1</v>
      </c>
      <c r="O372" s="50"/>
      <c r="P372" s="145">
        <f t="shared" si="155"/>
        <v>0</v>
      </c>
    </row>
    <row r="373" spans="1:16" s="162" customFormat="1" ht="21" hidden="1" customHeight="1" x14ac:dyDescent="0.25">
      <c r="A373" s="41"/>
      <c r="B373" s="125" t="s">
        <v>276</v>
      </c>
      <c r="C373" s="160">
        <v>0</v>
      </c>
      <c r="D373" s="126">
        <f>'[1]MASTER SPD '!G373</f>
        <v>0</v>
      </c>
      <c r="E373" s="126">
        <f>'[1]MASTER RO GU'!E373</f>
        <v>0</v>
      </c>
      <c r="F373" s="126">
        <f>'[1]MASTER RO GU'!F373</f>
        <v>0</v>
      </c>
      <c r="G373" s="126">
        <f>'[1]MASTER RO GU'!I373</f>
        <v>0</v>
      </c>
      <c r="H373" s="126">
        <f>'[1]MASTER RO GU'!J373</f>
        <v>0</v>
      </c>
      <c r="I373" s="126">
        <f>'[1]MASTER RO GU'!L373</f>
        <v>0</v>
      </c>
      <c r="J373" s="126">
        <f t="shared" si="178"/>
        <v>0</v>
      </c>
      <c r="K373" s="119">
        <f t="shared" si="175"/>
        <v>0</v>
      </c>
      <c r="L373" s="31">
        <f t="shared" si="168"/>
        <v>0</v>
      </c>
      <c r="M373" s="61" t="e">
        <f t="shared" si="176"/>
        <v>#DIV/0!</v>
      </c>
      <c r="N373" s="23" t="e">
        <f t="shared" si="177"/>
        <v>#DIV/0!</v>
      </c>
      <c r="O373" s="161"/>
      <c r="P373" s="145">
        <f t="shared" si="155"/>
        <v>0</v>
      </c>
    </row>
    <row r="374" spans="1:16" s="162" customFormat="1" ht="31.5" hidden="1" customHeight="1" x14ac:dyDescent="0.25">
      <c r="A374" s="41"/>
      <c r="B374" s="125" t="s">
        <v>277</v>
      </c>
      <c r="C374" s="160">
        <v>0</v>
      </c>
      <c r="D374" s="126">
        <f>'[1]MASTER SPD '!G374</f>
        <v>0</v>
      </c>
      <c r="E374" s="126">
        <f>'[1]MASTER RO GU'!E374</f>
        <v>0</v>
      </c>
      <c r="F374" s="126">
        <f>'[1]MASTER RO GU'!F374</f>
        <v>0</v>
      </c>
      <c r="G374" s="126">
        <f>'[1]MASTER RO GU'!I374</f>
        <v>0</v>
      </c>
      <c r="H374" s="126">
        <f>'[1]MASTER RO GU'!J374</f>
        <v>0</v>
      </c>
      <c r="I374" s="126">
        <f>'[1]MASTER RO GU'!L374</f>
        <v>0</v>
      </c>
      <c r="J374" s="126">
        <f t="shared" si="178"/>
        <v>0</v>
      </c>
      <c r="K374" s="119">
        <f t="shared" si="175"/>
        <v>0</v>
      </c>
      <c r="L374" s="31">
        <f t="shared" si="168"/>
        <v>0</v>
      </c>
      <c r="M374" s="61" t="e">
        <f t="shared" si="176"/>
        <v>#DIV/0!</v>
      </c>
      <c r="N374" s="23" t="e">
        <f t="shared" si="177"/>
        <v>#DIV/0!</v>
      </c>
      <c r="O374" s="161"/>
      <c r="P374" s="145">
        <f t="shared" si="155"/>
        <v>0</v>
      </c>
    </row>
    <row r="375" spans="1:16" ht="30.75" customHeight="1" x14ac:dyDescent="0.25">
      <c r="A375" s="41" t="s">
        <v>52</v>
      </c>
      <c r="B375" s="42" t="s">
        <v>278</v>
      </c>
      <c r="C375" s="43">
        <v>0</v>
      </c>
      <c r="D375" s="44">
        <f>'[1]MASTER SPD '!G375</f>
        <v>0</v>
      </c>
      <c r="E375" s="44">
        <f>'[1]MASTER RO GU'!E375</f>
        <v>0</v>
      </c>
      <c r="F375" s="44">
        <f>'[1]MASTER RO GU'!F375</f>
        <v>0</v>
      </c>
      <c r="G375" s="44">
        <f>'[1]MASTER RO GU'!I375</f>
        <v>0</v>
      </c>
      <c r="H375" s="44">
        <f>'[1]MASTER RO GU'!J375</f>
        <v>0</v>
      </c>
      <c r="I375" s="44">
        <f>'[1]MASTER RO GU'!L375</f>
        <v>0</v>
      </c>
      <c r="J375" s="44">
        <f t="shared" si="178"/>
        <v>0</v>
      </c>
      <c r="K375" s="43">
        <f t="shared" si="175"/>
        <v>0</v>
      </c>
      <c r="L375" s="31">
        <f t="shared" si="168"/>
        <v>0</v>
      </c>
      <c r="M375" s="163" t="s">
        <v>267</v>
      </c>
      <c r="N375" s="23" t="e">
        <f t="shared" si="177"/>
        <v>#DIV/0!</v>
      </c>
      <c r="P375" s="145">
        <f t="shared" si="155"/>
        <v>0</v>
      </c>
    </row>
    <row r="376" spans="1:16" s="46" customFormat="1" ht="30.75" customHeight="1" x14ac:dyDescent="0.25">
      <c r="A376" s="41" t="s">
        <v>97</v>
      </c>
      <c r="B376" s="42" t="s">
        <v>98</v>
      </c>
      <c r="C376" s="43">
        <v>660517000</v>
      </c>
      <c r="D376" s="44">
        <f>'[1]MASTER SPD '!G376</f>
        <v>660517000</v>
      </c>
      <c r="E376" s="44">
        <f>'[1]MASTER RO GU'!E376</f>
        <v>0</v>
      </c>
      <c r="F376" s="44">
        <f>'[1]MASTER RO GU'!F376</f>
        <v>248450000</v>
      </c>
      <c r="G376" s="44">
        <f>'[1]MASTER RO GU'!I376</f>
        <v>201567000</v>
      </c>
      <c r="H376" s="44">
        <f>'[1]MASTER RO GU'!J376</f>
        <v>210500000</v>
      </c>
      <c r="I376" s="44">
        <f>'[1]MASTER RO GU'!L376</f>
        <v>660517000</v>
      </c>
      <c r="J376" s="44">
        <f t="shared" si="178"/>
        <v>0</v>
      </c>
      <c r="K376" s="43">
        <f t="shared" si="175"/>
        <v>0</v>
      </c>
      <c r="L376" s="31">
        <f t="shared" si="168"/>
        <v>0</v>
      </c>
      <c r="M376" s="23">
        <f t="shared" si="176"/>
        <v>1</v>
      </c>
      <c r="N376" s="23">
        <f t="shared" si="177"/>
        <v>1</v>
      </c>
      <c r="O376" s="45"/>
      <c r="P376" s="145">
        <f t="shared" si="155"/>
        <v>0</v>
      </c>
    </row>
    <row r="377" spans="1:16" s="159" customFormat="1" ht="33" hidden="1" customHeight="1" x14ac:dyDescent="0.25">
      <c r="A377" s="41"/>
      <c r="B377" s="125" t="s">
        <v>279</v>
      </c>
      <c r="C377" s="119">
        <v>0</v>
      </c>
      <c r="D377" s="126">
        <v>0</v>
      </c>
      <c r="E377" s="126">
        <f>'[1]MASTER RO GU'!E377</f>
        <v>0</v>
      </c>
      <c r="F377" s="126">
        <f>'[1]MASTER RO GU'!F377</f>
        <v>0</v>
      </c>
      <c r="G377" s="126">
        <f>'[1]MASTER RO GU'!I377</f>
        <v>0</v>
      </c>
      <c r="H377" s="126">
        <f>'[1]MASTER RO GU'!J377</f>
        <v>0</v>
      </c>
      <c r="I377" s="126">
        <f>'[1]MASTER RO GU'!L377</f>
        <v>0</v>
      </c>
      <c r="J377" s="126">
        <v>0</v>
      </c>
      <c r="K377" s="119">
        <f t="shared" si="175"/>
        <v>0</v>
      </c>
      <c r="L377" s="31">
        <f t="shared" si="168"/>
        <v>0</v>
      </c>
      <c r="M377" s="61"/>
      <c r="N377" s="61"/>
      <c r="O377" s="157"/>
      <c r="P377" s="145">
        <f t="shared" si="155"/>
        <v>0</v>
      </c>
    </row>
    <row r="378" spans="1:16" s="159" customFormat="1" ht="36.75" hidden="1" customHeight="1" x14ac:dyDescent="0.25">
      <c r="A378" s="41"/>
      <c r="B378" s="125" t="s">
        <v>280</v>
      </c>
      <c r="C378" s="119">
        <v>0</v>
      </c>
      <c r="D378" s="126">
        <v>0</v>
      </c>
      <c r="E378" s="126">
        <f>'[1]MASTER RO GU'!E378</f>
        <v>0</v>
      </c>
      <c r="F378" s="126">
        <f>'[1]MASTER RO GU'!F378</f>
        <v>0</v>
      </c>
      <c r="G378" s="126">
        <f>'[1]MASTER RO GU'!I378</f>
        <v>0</v>
      </c>
      <c r="H378" s="126">
        <f>'[1]MASTER RO GU'!J378</f>
        <v>0</v>
      </c>
      <c r="I378" s="126">
        <f>'[1]MASTER RO GU'!L378</f>
        <v>0</v>
      </c>
      <c r="J378" s="126">
        <v>0</v>
      </c>
      <c r="K378" s="119">
        <f t="shared" si="175"/>
        <v>0</v>
      </c>
      <c r="L378" s="31">
        <f t="shared" si="168"/>
        <v>0</v>
      </c>
      <c r="M378" s="61"/>
      <c r="N378" s="61"/>
      <c r="O378" s="157"/>
      <c r="P378" s="145">
        <f t="shared" si="155"/>
        <v>0</v>
      </c>
    </row>
    <row r="379" spans="1:16" ht="32.25" hidden="1" customHeight="1" x14ac:dyDescent="0.25">
      <c r="A379" s="158" t="s">
        <v>97</v>
      </c>
      <c r="B379" s="125" t="s">
        <v>281</v>
      </c>
      <c r="C379" s="119">
        <v>0</v>
      </c>
      <c r="D379" s="126">
        <f>'[1]MASTER SPD '!G379</f>
        <v>0</v>
      </c>
      <c r="E379" s="126">
        <f>'[1]MASTER RO GU'!E379</f>
        <v>0</v>
      </c>
      <c r="F379" s="126">
        <f>'[1]MASTER RO GU'!F379</f>
        <v>0</v>
      </c>
      <c r="G379" s="126">
        <f>'[1]MASTER RO GU'!I379</f>
        <v>0</v>
      </c>
      <c r="H379" s="126">
        <f>'[1]MASTER RO GU'!J379</f>
        <v>0</v>
      </c>
      <c r="I379" s="126">
        <f>'[1]MASTER RO GU'!L379</f>
        <v>0</v>
      </c>
      <c r="J379" s="126">
        <f t="shared" si="178"/>
        <v>0</v>
      </c>
      <c r="K379" s="119">
        <f t="shared" si="175"/>
        <v>0</v>
      </c>
      <c r="L379" s="60">
        <f t="shared" si="168"/>
        <v>0</v>
      </c>
      <c r="M379" s="61" t="e">
        <f t="shared" si="176"/>
        <v>#DIV/0!</v>
      </c>
      <c r="N379" s="61" t="e">
        <f t="shared" si="177"/>
        <v>#DIV/0!</v>
      </c>
      <c r="P379" s="145">
        <f t="shared" si="155"/>
        <v>0</v>
      </c>
    </row>
    <row r="380" spans="1:16" s="51" customFormat="1" ht="18.75" customHeight="1" x14ac:dyDescent="0.25">
      <c r="A380" s="47" t="s">
        <v>54</v>
      </c>
      <c r="B380" s="129" t="s">
        <v>55</v>
      </c>
      <c r="C380" s="49">
        <v>24900000</v>
      </c>
      <c r="D380" s="44">
        <f>'[1]MASTER SPD '!G380</f>
        <v>24900000</v>
      </c>
      <c r="E380" s="44">
        <f>'[1]MASTER RO GU'!E380</f>
        <v>0</v>
      </c>
      <c r="F380" s="44">
        <f>'[1]MASTER RO GU'!F380</f>
        <v>0</v>
      </c>
      <c r="G380" s="44">
        <f>'[1]MASTER RO GU'!I380</f>
        <v>19380000</v>
      </c>
      <c r="H380" s="44">
        <f>'[1]MASTER RO GU'!J380</f>
        <v>5400000</v>
      </c>
      <c r="I380" s="44">
        <f>'[1]MASTER RO GU'!L380</f>
        <v>24780000</v>
      </c>
      <c r="J380" s="126">
        <f t="shared" si="178"/>
        <v>120000</v>
      </c>
      <c r="K380" s="43">
        <f t="shared" si="175"/>
        <v>120000</v>
      </c>
      <c r="L380" s="31">
        <f t="shared" si="168"/>
        <v>0</v>
      </c>
      <c r="M380" s="23">
        <f t="shared" si="176"/>
        <v>0.99518072289156623</v>
      </c>
      <c r="N380" s="23">
        <f t="shared" si="177"/>
        <v>1</v>
      </c>
      <c r="O380" s="50"/>
      <c r="P380" s="145">
        <f t="shared" si="155"/>
        <v>0</v>
      </c>
    </row>
    <row r="381" spans="1:16" s="51" customFormat="1" ht="17.45" customHeight="1" x14ac:dyDescent="0.25">
      <c r="A381" s="164" t="s">
        <v>211</v>
      </c>
      <c r="B381" s="131" t="s">
        <v>282</v>
      </c>
      <c r="C381" s="165">
        <v>29700000</v>
      </c>
      <c r="D381" s="44">
        <f>'[1]MASTER SPD '!G381</f>
        <v>29700000</v>
      </c>
      <c r="E381" s="44">
        <f>'[1]MASTER RO GU'!E381</f>
        <v>0</v>
      </c>
      <c r="F381" s="44">
        <f>'[1]MASTER RO GU'!F381</f>
        <v>0</v>
      </c>
      <c r="G381" s="44">
        <f>'[1]MASTER RO GU'!I381</f>
        <v>0</v>
      </c>
      <c r="H381" s="44">
        <f>'[1]MASTER RO GU'!J381</f>
        <v>29700000</v>
      </c>
      <c r="I381" s="44">
        <f>'[1]MASTER RO GU'!L381</f>
        <v>29700000</v>
      </c>
      <c r="J381" s="44">
        <f t="shared" si="178"/>
        <v>0</v>
      </c>
      <c r="K381" s="43">
        <f t="shared" si="175"/>
        <v>0</v>
      </c>
      <c r="L381" s="31">
        <f t="shared" si="168"/>
        <v>0</v>
      </c>
      <c r="M381" s="23">
        <f t="shared" si="176"/>
        <v>1</v>
      </c>
      <c r="N381" s="23">
        <f t="shared" si="177"/>
        <v>1</v>
      </c>
      <c r="O381" s="50"/>
      <c r="P381" s="145">
        <f t="shared" si="155"/>
        <v>0</v>
      </c>
    </row>
    <row r="382" spans="1:16" s="51" customFormat="1" ht="17.25" customHeight="1" x14ac:dyDescent="0.25">
      <c r="A382" s="47" t="s">
        <v>214</v>
      </c>
      <c r="B382" s="166" t="s">
        <v>215</v>
      </c>
      <c r="C382" s="88">
        <v>74500000</v>
      </c>
      <c r="D382" s="44">
        <f>'[1]MASTER SPD '!G382</f>
        <v>74500000</v>
      </c>
      <c r="E382" s="44">
        <f>'[1]MASTER RO GU'!E382</f>
        <v>0</v>
      </c>
      <c r="F382" s="44">
        <f>'[1]MASTER RO GU'!F382</f>
        <v>60000000</v>
      </c>
      <c r="G382" s="44">
        <f>'[1]MASTER RO GU'!I382</f>
        <v>3500000</v>
      </c>
      <c r="H382" s="44">
        <f>'[1]MASTER RO GU'!J382</f>
        <v>5000000</v>
      </c>
      <c r="I382" s="44">
        <f>'[1]MASTER RO GU'!L382</f>
        <v>68500000</v>
      </c>
      <c r="J382" s="112">
        <f t="shared" si="178"/>
        <v>6000000</v>
      </c>
      <c r="K382" s="43">
        <f t="shared" si="175"/>
        <v>6000000</v>
      </c>
      <c r="L382" s="31">
        <f t="shared" si="168"/>
        <v>0</v>
      </c>
      <c r="M382" s="23">
        <f t="shared" si="176"/>
        <v>0.91946308724832215</v>
      </c>
      <c r="N382" s="23">
        <f t="shared" si="177"/>
        <v>1</v>
      </c>
      <c r="O382" s="50"/>
      <c r="P382" s="145">
        <f t="shared" si="155"/>
        <v>0</v>
      </c>
    </row>
    <row r="383" spans="1:16" s="51" customFormat="1" ht="17.25" hidden="1" customHeight="1" x14ac:dyDescent="0.25">
      <c r="A383" s="167" t="s">
        <v>214</v>
      </c>
      <c r="B383" s="168" t="s">
        <v>283</v>
      </c>
      <c r="C383" s="88">
        <v>0</v>
      </c>
      <c r="D383" s="126">
        <f>'[1]MASTER SPD '!G383</f>
        <v>0</v>
      </c>
      <c r="E383" s="126">
        <f>'[1]MASTER RO GU'!E383</f>
        <v>0</v>
      </c>
      <c r="F383" s="126">
        <f>'[1]MASTER RO GU'!F383</f>
        <v>0</v>
      </c>
      <c r="G383" s="126">
        <f>'[1]MASTER RO GU'!I383</f>
        <v>0</v>
      </c>
      <c r="H383" s="126">
        <f>'[1]MASTER RO GU'!J383</f>
        <v>0</v>
      </c>
      <c r="I383" s="126">
        <f>'[1]MASTER RO GU'!L383</f>
        <v>0</v>
      </c>
      <c r="J383" s="126">
        <f t="shared" si="178"/>
        <v>0</v>
      </c>
      <c r="K383" s="119">
        <f t="shared" si="175"/>
        <v>0</v>
      </c>
      <c r="L383" s="60">
        <f t="shared" si="168"/>
        <v>0</v>
      </c>
      <c r="M383" s="61" t="e">
        <f t="shared" si="176"/>
        <v>#DIV/0!</v>
      </c>
      <c r="N383" s="61" t="e">
        <f t="shared" si="177"/>
        <v>#DIV/0!</v>
      </c>
      <c r="O383" s="50"/>
      <c r="P383" s="145">
        <f t="shared" si="155"/>
        <v>0</v>
      </c>
    </row>
    <row r="384" spans="1:16" s="39" customFormat="1" ht="17.25" customHeight="1" x14ac:dyDescent="0.25">
      <c r="A384" s="40" t="s">
        <v>44</v>
      </c>
      <c r="B384" s="34" t="s">
        <v>45</v>
      </c>
      <c r="C384" s="37">
        <f>C385+C390</f>
        <v>299100000</v>
      </c>
      <c r="D384" s="30">
        <f>'[1]MASTER SPD '!G384</f>
        <v>299100000</v>
      </c>
      <c r="E384" s="30">
        <f>'[1]MASTER RO GU'!E384</f>
        <v>0</v>
      </c>
      <c r="F384" s="30">
        <f>'[1]MASTER RO GU'!F384</f>
        <v>80000000</v>
      </c>
      <c r="G384" s="30">
        <f>'[1]MASTER RO GU'!I384</f>
        <v>104505130</v>
      </c>
      <c r="H384" s="30">
        <f>'[1]MASTER RO GU'!J384</f>
        <v>88100000</v>
      </c>
      <c r="I384" s="30">
        <f>'[1]MASTER RO GU'!L384</f>
        <v>272605130</v>
      </c>
      <c r="J384" s="37">
        <f>J385+J390</f>
        <v>21494870</v>
      </c>
      <c r="K384" s="37">
        <f t="shared" ref="K384" si="179">K385</f>
        <v>0</v>
      </c>
      <c r="L384" s="22">
        <f t="shared" si="168"/>
        <v>0</v>
      </c>
      <c r="M384" s="32">
        <f t="shared" si="176"/>
        <v>0.91141802072885325</v>
      </c>
      <c r="N384" s="32">
        <f t="shared" si="177"/>
        <v>1</v>
      </c>
      <c r="O384" s="38"/>
      <c r="P384" s="145">
        <f t="shared" si="155"/>
        <v>0</v>
      </c>
    </row>
    <row r="385" spans="1:16" s="39" customFormat="1" ht="17.25" customHeight="1" x14ac:dyDescent="0.25">
      <c r="A385" s="40" t="s">
        <v>46</v>
      </c>
      <c r="B385" s="34" t="s">
        <v>47</v>
      </c>
      <c r="C385" s="37">
        <f>SUM(C386:C389)</f>
        <v>173100000</v>
      </c>
      <c r="D385" s="30">
        <f>'[1]MASTER SPD '!G385</f>
        <v>173100000</v>
      </c>
      <c r="E385" s="30">
        <f>'[1]MASTER RO GU'!E385</f>
        <v>0</v>
      </c>
      <c r="F385" s="30">
        <f>'[1]MASTER RO GU'!F385</f>
        <v>80000000</v>
      </c>
      <c r="G385" s="30">
        <f>'[1]MASTER RO GU'!I385</f>
        <v>0</v>
      </c>
      <c r="H385" s="30">
        <f>'[1]MASTER RO GU'!J385</f>
        <v>88100000</v>
      </c>
      <c r="I385" s="30">
        <f>'[1]MASTER RO GU'!L385</f>
        <v>168100000</v>
      </c>
      <c r="J385" s="37">
        <f>SUM(J386:J389)</f>
        <v>0</v>
      </c>
      <c r="K385" s="37">
        <f t="shared" ref="K385" si="180">SUM(K386:K388)</f>
        <v>0</v>
      </c>
      <c r="L385" s="22">
        <f t="shared" si="168"/>
        <v>0</v>
      </c>
      <c r="M385" s="32">
        <f t="shared" si="176"/>
        <v>0.97111496244945117</v>
      </c>
      <c r="N385" s="32">
        <f t="shared" si="177"/>
        <v>1</v>
      </c>
      <c r="O385" s="38"/>
      <c r="P385" s="145">
        <f t="shared" si="155"/>
        <v>0</v>
      </c>
    </row>
    <row r="386" spans="1:16" s="46" customFormat="1" ht="30.75" customHeight="1" x14ac:dyDescent="0.25">
      <c r="A386" s="41" t="s">
        <v>56</v>
      </c>
      <c r="B386" s="42" t="s">
        <v>57</v>
      </c>
      <c r="C386" s="43">
        <v>25100000</v>
      </c>
      <c r="D386" s="44">
        <f>'[1]MASTER SPD '!G386</f>
        <v>25100000</v>
      </c>
      <c r="E386" s="44">
        <f>'[1]MASTER RO GU'!E386</f>
        <v>0</v>
      </c>
      <c r="F386" s="44">
        <f>'[1]MASTER RO GU'!F386</f>
        <v>0</v>
      </c>
      <c r="G386" s="44">
        <f>'[1]MASTER RO GU'!I386</f>
        <v>0</v>
      </c>
      <c r="H386" s="44">
        <f>'[1]MASTER RO GU'!J386</f>
        <v>25100000</v>
      </c>
      <c r="I386" s="44">
        <f>'[1]MASTER RO GU'!L386</f>
        <v>25100000</v>
      </c>
      <c r="J386" s="44">
        <f t="shared" si="178"/>
        <v>0</v>
      </c>
      <c r="K386" s="43">
        <f>C386-I386</f>
        <v>0</v>
      </c>
      <c r="L386" s="31">
        <f t="shared" si="168"/>
        <v>0</v>
      </c>
      <c r="M386" s="23">
        <f t="shared" si="176"/>
        <v>1</v>
      </c>
      <c r="N386" s="23">
        <f t="shared" si="177"/>
        <v>1</v>
      </c>
      <c r="O386" s="45"/>
      <c r="P386" s="145">
        <f t="shared" si="155"/>
        <v>0</v>
      </c>
    </row>
    <row r="387" spans="1:16" s="46" customFormat="1" ht="30.75" customHeight="1" x14ac:dyDescent="0.25">
      <c r="A387" s="47" t="s">
        <v>284</v>
      </c>
      <c r="B387" s="66" t="s">
        <v>285</v>
      </c>
      <c r="C387" s="90">
        <v>16000000</v>
      </c>
      <c r="D387" s="44"/>
      <c r="E387" s="44"/>
      <c r="F387" s="44"/>
      <c r="G387" s="44"/>
      <c r="H387" s="44"/>
      <c r="I387" s="44"/>
      <c r="J387" s="44"/>
      <c r="K387" s="43"/>
      <c r="L387" s="31"/>
      <c r="M387" s="23"/>
      <c r="N387" s="23"/>
      <c r="O387" s="45"/>
      <c r="P387" s="145">
        <f t="shared" si="155"/>
        <v>0</v>
      </c>
    </row>
    <row r="388" spans="1:16" s="51" customFormat="1" ht="17.45" customHeight="1" x14ac:dyDescent="0.25">
      <c r="A388" s="47" t="s">
        <v>286</v>
      </c>
      <c r="B388" s="66" t="s">
        <v>287</v>
      </c>
      <c r="C388" s="88">
        <v>80000000</v>
      </c>
      <c r="D388" s="44">
        <f>'[1]MASTER SPD '!G388</f>
        <v>80000000</v>
      </c>
      <c r="E388" s="44">
        <f>'[1]MASTER RO GU'!E388</f>
        <v>0</v>
      </c>
      <c r="F388" s="44">
        <f>'[1]MASTER RO GU'!F388</f>
        <v>80000000</v>
      </c>
      <c r="G388" s="44">
        <f>'[1]MASTER RO GU'!I388</f>
        <v>0</v>
      </c>
      <c r="H388" s="44">
        <f>'[1]MASTER RO GU'!J388</f>
        <v>0</v>
      </c>
      <c r="I388" s="44">
        <f>'[1]MASTER RO GU'!L388</f>
        <v>80000000</v>
      </c>
      <c r="J388" s="44">
        <f t="shared" si="178"/>
        <v>0</v>
      </c>
      <c r="K388" s="43">
        <f>C388-I388</f>
        <v>0</v>
      </c>
      <c r="L388" s="31">
        <f t="shared" si="168"/>
        <v>0</v>
      </c>
      <c r="M388" s="23">
        <f t="shared" si="176"/>
        <v>1</v>
      </c>
      <c r="N388" s="23">
        <f t="shared" si="177"/>
        <v>1</v>
      </c>
      <c r="O388" s="50"/>
      <c r="P388" s="145">
        <f t="shared" si="155"/>
        <v>0</v>
      </c>
    </row>
    <row r="389" spans="1:16" s="51" customFormat="1" ht="17.45" customHeight="1" x14ac:dyDescent="0.25">
      <c r="A389" s="47" t="s">
        <v>288</v>
      </c>
      <c r="B389" s="66" t="s">
        <v>289</v>
      </c>
      <c r="C389" s="88">
        <v>52000000</v>
      </c>
      <c r="D389" s="44"/>
      <c r="E389" s="44"/>
      <c r="F389" s="44"/>
      <c r="G389" s="44"/>
      <c r="H389" s="44"/>
      <c r="I389" s="44"/>
      <c r="J389" s="44"/>
      <c r="K389" s="43"/>
      <c r="L389" s="31"/>
      <c r="M389" s="23"/>
      <c r="N389" s="23"/>
      <c r="O389" s="50"/>
      <c r="P389" s="145">
        <f t="shared" si="155"/>
        <v>0</v>
      </c>
    </row>
    <row r="390" spans="1:16" s="39" customFormat="1" ht="17.45" customHeight="1" x14ac:dyDescent="0.25">
      <c r="A390" s="40" t="s">
        <v>83</v>
      </c>
      <c r="B390" s="65" t="s">
        <v>84</v>
      </c>
      <c r="C390" s="92">
        <f>SUM(C391:C392)</f>
        <v>126000000</v>
      </c>
      <c r="D390" s="30">
        <f>'[1]MASTER SPD '!G390</f>
        <v>126000000</v>
      </c>
      <c r="E390" s="30">
        <f>'[1]MASTER RO GU'!E393</f>
        <v>0</v>
      </c>
      <c r="F390" s="30">
        <f>'[1]MASTER RO GU'!F393</f>
        <v>0</v>
      </c>
      <c r="G390" s="30">
        <f>'[1]MASTER RO GU'!I390</f>
        <v>104505130</v>
      </c>
      <c r="H390" s="30">
        <f>'[1]MASTER RO GU'!J390</f>
        <v>0</v>
      </c>
      <c r="I390" s="30">
        <f>'[1]MASTER RO GU'!L390</f>
        <v>104505130</v>
      </c>
      <c r="J390" s="30">
        <f t="shared" ref="J390:J392" si="181">D390-I390</f>
        <v>21494870</v>
      </c>
      <c r="K390" s="28">
        <f>C390-I390</f>
        <v>21494870</v>
      </c>
      <c r="L390" s="22">
        <f t="shared" si="168"/>
        <v>0</v>
      </c>
      <c r="M390" s="32">
        <f t="shared" si="176"/>
        <v>0.8294057936507937</v>
      </c>
      <c r="N390" s="32">
        <f t="shared" si="177"/>
        <v>1</v>
      </c>
      <c r="O390" s="38"/>
      <c r="P390" s="145">
        <f t="shared" si="155"/>
        <v>0</v>
      </c>
    </row>
    <row r="391" spans="1:16" s="51" customFormat="1" ht="17.45" customHeight="1" x14ac:dyDescent="0.25">
      <c r="A391" s="47" t="s">
        <v>290</v>
      </c>
      <c r="B391" s="66" t="s">
        <v>291</v>
      </c>
      <c r="C391" s="88">
        <v>126000000</v>
      </c>
      <c r="D391" s="44">
        <f>'[1]MASTER SPD '!G391</f>
        <v>126000000</v>
      </c>
      <c r="E391" s="44">
        <f>'[1]MASTER RO GU'!E394</f>
        <v>0</v>
      </c>
      <c r="F391" s="44">
        <f>'[1]MASTER RO GU'!F394</f>
        <v>0</v>
      </c>
      <c r="G391" s="44">
        <f>'[1]MASTER RO GU'!I391</f>
        <v>104505130</v>
      </c>
      <c r="H391" s="44">
        <f>'[1]MASTER RO GU'!J391</f>
        <v>0</v>
      </c>
      <c r="I391" s="44">
        <f>'[1]MASTER RO GU'!L391</f>
        <v>104505130</v>
      </c>
      <c r="J391" s="112">
        <f t="shared" si="181"/>
        <v>21494870</v>
      </c>
      <c r="K391" s="43">
        <f>C391-I391</f>
        <v>21494870</v>
      </c>
      <c r="L391" s="31">
        <f t="shared" si="168"/>
        <v>0</v>
      </c>
      <c r="M391" s="23">
        <f t="shared" si="176"/>
        <v>0.8294057936507937</v>
      </c>
      <c r="N391" s="23">
        <f t="shared" si="177"/>
        <v>1</v>
      </c>
      <c r="O391" s="50"/>
      <c r="P391" s="145">
        <f t="shared" si="155"/>
        <v>0</v>
      </c>
    </row>
    <row r="392" spans="1:16" s="51" customFormat="1" ht="17.45" hidden="1" customHeight="1" x14ac:dyDescent="0.25">
      <c r="A392" s="167" t="s">
        <v>290</v>
      </c>
      <c r="B392" s="169" t="s">
        <v>292</v>
      </c>
      <c r="C392" s="170">
        <v>0</v>
      </c>
      <c r="D392" s="126">
        <f>'[1]MASTER SPD '!G392</f>
        <v>0</v>
      </c>
      <c r="E392" s="126">
        <f>'[1]MASTER RO GU'!E395</f>
        <v>0</v>
      </c>
      <c r="F392" s="126">
        <f>'[1]MASTER RO GU'!F395</f>
        <v>0</v>
      </c>
      <c r="G392" s="126">
        <f>'[1]MASTER RO GU'!I392</f>
        <v>0</v>
      </c>
      <c r="H392" s="126">
        <f>'[1]MASTER RO GU'!J395</f>
        <v>81078906</v>
      </c>
      <c r="I392" s="126">
        <f>'[1]MASTER RO GU'!L392</f>
        <v>0</v>
      </c>
      <c r="J392" s="126">
        <f t="shared" si="181"/>
        <v>0</v>
      </c>
      <c r="K392" s="119">
        <f>C392-I392</f>
        <v>0</v>
      </c>
      <c r="L392" s="60">
        <f t="shared" si="168"/>
        <v>0</v>
      </c>
      <c r="M392" s="61" t="e">
        <f t="shared" si="176"/>
        <v>#DIV/0!</v>
      </c>
      <c r="N392" s="61" t="e">
        <f t="shared" si="177"/>
        <v>#DIV/0!</v>
      </c>
      <c r="O392" s="50"/>
      <c r="P392" s="145">
        <f t="shared" si="155"/>
        <v>0</v>
      </c>
    </row>
    <row r="393" spans="1:16" s="39" customFormat="1" ht="17.25" customHeight="1" x14ac:dyDescent="0.25">
      <c r="A393" s="91" t="s">
        <v>66</v>
      </c>
      <c r="B393" s="65" t="s">
        <v>67</v>
      </c>
      <c r="C393" s="92">
        <f>C394</f>
        <v>472693600</v>
      </c>
      <c r="D393" s="30">
        <f>'[1]MASTER SPD '!G393</f>
        <v>472693600</v>
      </c>
      <c r="E393" s="30">
        <f>'[1]MASTER RO GU'!E393</f>
        <v>0</v>
      </c>
      <c r="F393" s="30">
        <f>'[1]MASTER RO GU'!F393</f>
        <v>0</v>
      </c>
      <c r="G393" s="30">
        <f>'[1]MASTER RO GU'!I393</f>
        <v>141207300</v>
      </c>
      <c r="H393" s="30">
        <f>'[1]MASTER RO GU'!J393</f>
        <v>330865946</v>
      </c>
      <c r="I393" s="30">
        <f>'[1]MASTER RO GU'!L393</f>
        <v>472073246</v>
      </c>
      <c r="J393" s="30">
        <f t="shared" si="178"/>
        <v>620354</v>
      </c>
      <c r="K393" s="92">
        <f t="shared" ref="K393" si="182">K394</f>
        <v>620354</v>
      </c>
      <c r="L393" s="22">
        <f t="shared" si="168"/>
        <v>0</v>
      </c>
      <c r="M393" s="32">
        <f t="shared" si="176"/>
        <v>0.99868761921041449</v>
      </c>
      <c r="N393" s="32">
        <f t="shared" si="177"/>
        <v>1</v>
      </c>
      <c r="O393" s="38"/>
      <c r="P393" s="145">
        <f t="shared" si="155"/>
        <v>0</v>
      </c>
    </row>
    <row r="394" spans="1:16" s="39" customFormat="1" ht="17.25" customHeight="1" x14ac:dyDescent="0.25">
      <c r="A394" s="91" t="s">
        <v>68</v>
      </c>
      <c r="B394" s="65" t="s">
        <v>69</v>
      </c>
      <c r="C394" s="92">
        <f>SUM(C395:C397)</f>
        <v>472693600</v>
      </c>
      <c r="D394" s="30">
        <f>'[1]MASTER SPD '!G394</f>
        <v>472693600</v>
      </c>
      <c r="E394" s="30">
        <f>'[1]MASTER RO GU'!E394</f>
        <v>0</v>
      </c>
      <c r="F394" s="30">
        <f>'[1]MASTER RO GU'!F394</f>
        <v>0</v>
      </c>
      <c r="G394" s="30">
        <f>'[1]MASTER RO GU'!I394</f>
        <v>141207300</v>
      </c>
      <c r="H394" s="30">
        <f>'[1]MASTER RO GU'!J394</f>
        <v>330865946</v>
      </c>
      <c r="I394" s="30">
        <f>'[1]MASTER RO GU'!L394</f>
        <v>472073246</v>
      </c>
      <c r="J394" s="30">
        <f t="shared" si="178"/>
        <v>620354</v>
      </c>
      <c r="K394" s="37">
        <f t="shared" ref="K394" si="183">SUM(K395:K397)</f>
        <v>620354</v>
      </c>
      <c r="L394" s="22">
        <f t="shared" si="168"/>
        <v>0</v>
      </c>
      <c r="M394" s="32">
        <f t="shared" si="176"/>
        <v>0.99868761921041449</v>
      </c>
      <c r="N394" s="32">
        <f t="shared" si="177"/>
        <v>1</v>
      </c>
      <c r="O394" s="38"/>
      <c r="P394" s="145">
        <f t="shared" ref="P394:P431" si="184">L394+O394</f>
        <v>0</v>
      </c>
    </row>
    <row r="395" spans="1:16" s="51" customFormat="1" ht="17.25" customHeight="1" x14ac:dyDescent="0.25">
      <c r="A395" s="93" t="s">
        <v>70</v>
      </c>
      <c r="B395" s="66" t="s">
        <v>71</v>
      </c>
      <c r="C395" s="88">
        <f>'[2]............SPD GU7 DAN 8'!C395</f>
        <v>222903600</v>
      </c>
      <c r="D395" s="44">
        <f>'[1]MASTER SPD '!G395</f>
        <v>222903600</v>
      </c>
      <c r="E395" s="44">
        <f>'[1]MASTER RO GU'!E395</f>
        <v>0</v>
      </c>
      <c r="F395" s="44">
        <f>'[1]MASTER RO GU'!F395</f>
        <v>0</v>
      </c>
      <c r="G395" s="44">
        <f>'[1]MASTER RO GU'!I395</f>
        <v>141207300</v>
      </c>
      <c r="H395" s="44">
        <f>'[1]MASTER RO GU'!J395</f>
        <v>81078906</v>
      </c>
      <c r="I395" s="44">
        <f>'[1]MASTER RO GU'!L395</f>
        <v>222286206</v>
      </c>
      <c r="J395" s="44">
        <f t="shared" si="178"/>
        <v>617394</v>
      </c>
      <c r="K395" s="43">
        <f>C395-I395</f>
        <v>617394</v>
      </c>
      <c r="L395" s="31">
        <f t="shared" si="168"/>
        <v>0</v>
      </c>
      <c r="M395" s="23">
        <f t="shared" si="176"/>
        <v>0.99723021970035475</v>
      </c>
      <c r="N395" s="23">
        <f t="shared" si="177"/>
        <v>1</v>
      </c>
      <c r="O395" s="50"/>
      <c r="P395" s="145">
        <f t="shared" si="184"/>
        <v>0</v>
      </c>
    </row>
    <row r="396" spans="1:16" s="51" customFormat="1" ht="17.25" customHeight="1" x14ac:dyDescent="0.25">
      <c r="A396" s="171" t="s">
        <v>103</v>
      </c>
      <c r="B396" s="166" t="s">
        <v>104</v>
      </c>
      <c r="C396" s="172">
        <v>22290000</v>
      </c>
      <c r="D396" s="44">
        <f>'[1]MASTER SPD '!G396</f>
        <v>22290000</v>
      </c>
      <c r="E396" s="44">
        <f>'[1]MASTER RO GU'!E396</f>
        <v>0</v>
      </c>
      <c r="F396" s="44">
        <f>'[1]MASTER RO GU'!F396</f>
        <v>0</v>
      </c>
      <c r="G396" s="44">
        <f>'[1]MASTER RO GU'!I396</f>
        <v>0</v>
      </c>
      <c r="H396" s="44">
        <f>'[1]MASTER RO GU'!J396</f>
        <v>22290000</v>
      </c>
      <c r="I396" s="44">
        <f>'[1]MASTER RO GU'!L396</f>
        <v>22290000</v>
      </c>
      <c r="J396" s="44">
        <f t="shared" si="178"/>
        <v>0</v>
      </c>
      <c r="K396" s="43">
        <f>C396-I396</f>
        <v>0</v>
      </c>
      <c r="L396" s="31">
        <f t="shared" si="168"/>
        <v>0</v>
      </c>
      <c r="M396" s="23">
        <f t="shared" si="176"/>
        <v>1</v>
      </c>
      <c r="N396" s="23">
        <f t="shared" si="177"/>
        <v>1</v>
      </c>
      <c r="O396" s="50"/>
      <c r="P396" s="145">
        <f t="shared" si="184"/>
        <v>0</v>
      </c>
    </row>
    <row r="397" spans="1:16" s="51" customFormat="1" ht="18" customHeight="1" x14ac:dyDescent="0.25">
      <c r="A397" s="93" t="s">
        <v>293</v>
      </c>
      <c r="B397" s="166" t="s">
        <v>294</v>
      </c>
      <c r="C397" s="172">
        <v>227500000</v>
      </c>
      <c r="D397" s="44">
        <f>'[1]MASTER SPD '!G397</f>
        <v>227500000</v>
      </c>
      <c r="E397" s="44">
        <f>'[1]MASTER RO GU'!E397</f>
        <v>0</v>
      </c>
      <c r="F397" s="44">
        <f>'[1]MASTER RO GU'!F397</f>
        <v>0</v>
      </c>
      <c r="G397" s="44">
        <f>'[1]MASTER RO GU'!I397</f>
        <v>0</v>
      </c>
      <c r="H397" s="44">
        <f>'[1]MASTER RO GU'!J397</f>
        <v>227497040</v>
      </c>
      <c r="I397" s="44">
        <f>'[1]MASTER RO GU'!L397</f>
        <v>227497040</v>
      </c>
      <c r="J397" s="44">
        <f t="shared" si="178"/>
        <v>2960</v>
      </c>
      <c r="K397" s="43">
        <f>C397-I397</f>
        <v>2960</v>
      </c>
      <c r="L397" s="31">
        <f t="shared" si="168"/>
        <v>0</v>
      </c>
      <c r="M397" s="23">
        <f t="shared" si="176"/>
        <v>0.99998698901098904</v>
      </c>
      <c r="N397" s="23">
        <f t="shared" si="177"/>
        <v>1</v>
      </c>
      <c r="O397" s="50"/>
      <c r="P397" s="145">
        <f t="shared" si="184"/>
        <v>0</v>
      </c>
    </row>
    <row r="398" spans="1:16" s="25" customFormat="1" ht="30.75" customHeight="1" x14ac:dyDescent="0.25">
      <c r="A398" s="85" t="s">
        <v>117</v>
      </c>
      <c r="B398" s="173" t="s">
        <v>118</v>
      </c>
      <c r="C398" s="87">
        <f>C399</f>
        <v>40500000</v>
      </c>
      <c r="D398" s="30">
        <f>'[1]MASTER SPD '!G398</f>
        <v>40500000</v>
      </c>
      <c r="E398" s="30">
        <f>'[1]MASTER RO GU'!E398</f>
        <v>0</v>
      </c>
      <c r="F398" s="30">
        <f>'[1]MASTER RO GU'!F398</f>
        <v>0</v>
      </c>
      <c r="G398" s="30">
        <f>'[1]MASTER RO GU'!I398</f>
        <v>0</v>
      </c>
      <c r="H398" s="30">
        <f>'[1]MASTER RO GU'!J398</f>
        <v>40500000</v>
      </c>
      <c r="I398" s="30">
        <f>'[1]MASTER RO GU'!L398</f>
        <v>40500000</v>
      </c>
      <c r="J398" s="30">
        <f t="shared" si="178"/>
        <v>0</v>
      </c>
      <c r="K398" s="28">
        <f t="shared" ref="K398:K399" si="185">K399</f>
        <v>0</v>
      </c>
      <c r="L398" s="31">
        <f t="shared" si="168"/>
        <v>0</v>
      </c>
      <c r="M398" s="23">
        <f t="shared" si="176"/>
        <v>1</v>
      </c>
      <c r="N398" s="23">
        <f t="shared" si="177"/>
        <v>1</v>
      </c>
      <c r="O398" s="24"/>
      <c r="P398" s="145">
        <f t="shared" si="184"/>
        <v>0</v>
      </c>
    </row>
    <row r="399" spans="1:16" s="25" customFormat="1" ht="30" customHeight="1" x14ac:dyDescent="0.25">
      <c r="A399" s="85" t="s">
        <v>234</v>
      </c>
      <c r="B399" s="173" t="s">
        <v>235</v>
      </c>
      <c r="C399" s="87">
        <f>C400</f>
        <v>40500000</v>
      </c>
      <c r="D399" s="30">
        <f>'[1]MASTER SPD '!G399</f>
        <v>40500000</v>
      </c>
      <c r="E399" s="30">
        <f>'[1]MASTER RO GU'!E399</f>
        <v>0</v>
      </c>
      <c r="F399" s="30">
        <f>'[1]MASTER RO GU'!F399</f>
        <v>0</v>
      </c>
      <c r="G399" s="30">
        <f>'[1]MASTER RO GU'!I399</f>
        <v>0</v>
      </c>
      <c r="H399" s="30">
        <f>'[1]MASTER RO GU'!J399</f>
        <v>40500000</v>
      </c>
      <c r="I399" s="30">
        <f>'[1]MASTER RO GU'!L399</f>
        <v>40500000</v>
      </c>
      <c r="J399" s="30">
        <f t="shared" si="178"/>
        <v>0</v>
      </c>
      <c r="K399" s="28">
        <f t="shared" si="185"/>
        <v>0</v>
      </c>
      <c r="L399" s="31">
        <f t="shared" si="168"/>
        <v>0</v>
      </c>
      <c r="M399" s="23">
        <f t="shared" si="176"/>
        <v>1</v>
      </c>
      <c r="N399" s="23">
        <f t="shared" si="177"/>
        <v>1</v>
      </c>
      <c r="O399" s="24"/>
      <c r="P399" s="145">
        <f t="shared" si="184"/>
        <v>0</v>
      </c>
    </row>
    <row r="400" spans="1:16" s="46" customFormat="1" ht="30.75" customHeight="1" x14ac:dyDescent="0.25">
      <c r="A400" s="102" t="s">
        <v>295</v>
      </c>
      <c r="B400" s="139" t="s">
        <v>296</v>
      </c>
      <c r="C400" s="90">
        <v>40500000</v>
      </c>
      <c r="D400" s="44">
        <f>'[1]MASTER SPD '!G400</f>
        <v>40500000</v>
      </c>
      <c r="E400" s="44">
        <f>'[1]MASTER RO GU'!E400</f>
        <v>0</v>
      </c>
      <c r="F400" s="44">
        <f>'[1]MASTER RO GU'!F400</f>
        <v>0</v>
      </c>
      <c r="G400" s="44">
        <f>'[1]MASTER RO GU'!I400</f>
        <v>0</v>
      </c>
      <c r="H400" s="44">
        <f>'[1]MASTER RO GU'!J400</f>
        <v>40500000</v>
      </c>
      <c r="I400" s="44">
        <f>'[1]MASTER RO GU'!L400</f>
        <v>40500000</v>
      </c>
      <c r="J400" s="44">
        <f t="shared" si="178"/>
        <v>0</v>
      </c>
      <c r="K400" s="43">
        <f>C400-I400</f>
        <v>0</v>
      </c>
      <c r="L400" s="31">
        <f t="shared" si="168"/>
        <v>0</v>
      </c>
      <c r="M400" s="23">
        <f t="shared" si="176"/>
        <v>1</v>
      </c>
      <c r="N400" s="23">
        <f t="shared" si="177"/>
        <v>1</v>
      </c>
      <c r="O400" s="45"/>
      <c r="P400" s="145">
        <f t="shared" si="184"/>
        <v>0</v>
      </c>
    </row>
    <row r="401" spans="1:16" ht="8.25" customHeight="1" x14ac:dyDescent="0.25">
      <c r="A401" s="102"/>
      <c r="B401" s="139"/>
      <c r="C401" s="90"/>
      <c r="D401" s="44">
        <f>'[1]MASTER SPD '!G401</f>
        <v>0</v>
      </c>
      <c r="E401" s="44">
        <f>'[1]MASTER RO GU'!E401</f>
        <v>0</v>
      </c>
      <c r="F401" s="44">
        <f>'[1]MASTER RO GU'!F401</f>
        <v>0</v>
      </c>
      <c r="G401" s="44">
        <f>'[1]MASTER RO GU'!I401</f>
        <v>0</v>
      </c>
      <c r="H401" s="44">
        <f>'[1]MASTER RO GU'!J401</f>
        <v>0</v>
      </c>
      <c r="I401" s="44">
        <f>'[1]MASTER RO GU'!L401</f>
        <v>0</v>
      </c>
      <c r="J401" s="44">
        <f t="shared" si="178"/>
        <v>0</v>
      </c>
      <c r="K401" s="52"/>
      <c r="L401" s="31">
        <f t="shared" si="168"/>
        <v>0</v>
      </c>
      <c r="M401" s="23"/>
      <c r="N401" s="23"/>
      <c r="P401" s="145">
        <f t="shared" si="184"/>
        <v>0</v>
      </c>
    </row>
    <row r="402" spans="1:16" s="25" customFormat="1" ht="30.75" customHeight="1" x14ac:dyDescent="0.25">
      <c r="A402" s="147" t="s">
        <v>297</v>
      </c>
      <c r="B402" s="355" t="s">
        <v>298</v>
      </c>
      <c r="C402" s="356">
        <f>C403</f>
        <v>415000000</v>
      </c>
      <c r="D402" s="71">
        <f>'[1]MASTER SPD '!G402</f>
        <v>415000000</v>
      </c>
      <c r="E402" s="71">
        <f>'[1]MASTER RO GU'!E402</f>
        <v>0</v>
      </c>
      <c r="F402" s="71">
        <f>'[1]MASTER RO GU'!F402</f>
        <v>99678000</v>
      </c>
      <c r="G402" s="71">
        <f>'[1]MASTER RO GU'!I402</f>
        <v>162324000</v>
      </c>
      <c r="H402" s="71">
        <f>'[1]MASTER RO GU'!J402</f>
        <v>150000000</v>
      </c>
      <c r="I402" s="71">
        <f>'[1]MASTER RO GU'!L402</f>
        <v>412002000</v>
      </c>
      <c r="J402" s="30">
        <f t="shared" si="178"/>
        <v>2998000</v>
      </c>
      <c r="K402" s="28">
        <f t="shared" ref="K402:K403" si="186">K403</f>
        <v>2998000</v>
      </c>
      <c r="L402" s="22">
        <f t="shared" si="168"/>
        <v>0</v>
      </c>
      <c r="M402" s="79">
        <f t="shared" ref="M402:M424" si="187">I402/C402*100%</f>
        <v>0.99277590361445778</v>
      </c>
      <c r="N402" s="32">
        <f t="shared" si="177"/>
        <v>1</v>
      </c>
      <c r="O402" s="24"/>
      <c r="P402" s="145">
        <f t="shared" si="184"/>
        <v>0</v>
      </c>
    </row>
    <row r="403" spans="1:16" s="39" customFormat="1" ht="18" customHeight="1" x14ac:dyDescent="0.25">
      <c r="A403" s="40" t="s">
        <v>31</v>
      </c>
      <c r="B403" s="34" t="s">
        <v>32</v>
      </c>
      <c r="C403" s="37">
        <f>C404</f>
        <v>415000000</v>
      </c>
      <c r="D403" s="30">
        <f>'[1]MASTER SPD '!G403</f>
        <v>415000000</v>
      </c>
      <c r="E403" s="30">
        <f>'[1]MASTER RO GU'!E403</f>
        <v>0</v>
      </c>
      <c r="F403" s="30">
        <f>'[1]MASTER RO GU'!F403</f>
        <v>99678000</v>
      </c>
      <c r="G403" s="30">
        <f>'[1]MASTER RO GU'!I403</f>
        <v>162324000</v>
      </c>
      <c r="H403" s="30">
        <f>'[1]MASTER RO GU'!J403</f>
        <v>150000000</v>
      </c>
      <c r="I403" s="30">
        <f>'[1]MASTER RO GU'!L403</f>
        <v>412002000</v>
      </c>
      <c r="J403" s="30">
        <f t="shared" si="178"/>
        <v>2998000</v>
      </c>
      <c r="K403" s="37">
        <f t="shared" si="186"/>
        <v>2998000</v>
      </c>
      <c r="L403" s="78">
        <f t="shared" si="168"/>
        <v>0</v>
      </c>
      <c r="M403" s="79">
        <f t="shared" si="187"/>
        <v>0.99277590361445778</v>
      </c>
      <c r="N403" s="79">
        <f t="shared" si="177"/>
        <v>1</v>
      </c>
      <c r="O403" s="38"/>
      <c r="P403" s="145">
        <f t="shared" si="184"/>
        <v>0</v>
      </c>
    </row>
    <row r="404" spans="1:16" s="39" customFormat="1" ht="18" customHeight="1" x14ac:dyDescent="0.25">
      <c r="A404" s="40" t="s">
        <v>34</v>
      </c>
      <c r="B404" s="34" t="s">
        <v>35</v>
      </c>
      <c r="C404" s="37">
        <f>SUM(C405,C412,C417,C422)</f>
        <v>415000000</v>
      </c>
      <c r="D404" s="30">
        <f>'[1]MASTER SPD '!G404</f>
        <v>415000000</v>
      </c>
      <c r="E404" s="30">
        <f>'[1]MASTER RO GU'!E404</f>
        <v>0</v>
      </c>
      <c r="F404" s="30">
        <f>'[1]MASTER RO GU'!F404</f>
        <v>99678000</v>
      </c>
      <c r="G404" s="30">
        <f>'[1]MASTER RO GU'!I404</f>
        <v>162324000</v>
      </c>
      <c r="H404" s="30">
        <f>'[1]MASTER RO GU'!J404</f>
        <v>150000000</v>
      </c>
      <c r="I404" s="30">
        <f>'[1]MASTER RO GU'!L404</f>
        <v>412002000</v>
      </c>
      <c r="J404" s="30">
        <f t="shared" si="178"/>
        <v>2998000</v>
      </c>
      <c r="K404" s="37">
        <f t="shared" ref="K404" si="188">SUM(K405,K412,K417,K422)</f>
        <v>2998000</v>
      </c>
      <c r="L404" s="22">
        <f t="shared" si="168"/>
        <v>0</v>
      </c>
      <c r="M404" s="32">
        <f t="shared" si="187"/>
        <v>0.99277590361445778</v>
      </c>
      <c r="N404" s="32">
        <f t="shared" si="177"/>
        <v>1</v>
      </c>
      <c r="O404" s="38"/>
      <c r="P404" s="145">
        <f t="shared" si="184"/>
        <v>0</v>
      </c>
    </row>
    <row r="405" spans="1:16" s="39" customFormat="1" ht="18" customHeight="1" x14ac:dyDescent="0.25">
      <c r="A405" s="40" t="s">
        <v>36</v>
      </c>
      <c r="B405" s="34" t="s">
        <v>37</v>
      </c>
      <c r="C405" s="37">
        <f>SUM(C406)</f>
        <v>61984000</v>
      </c>
      <c r="D405" s="30">
        <f>'[1]MASTER SPD '!G405</f>
        <v>61984000</v>
      </c>
      <c r="E405" s="30">
        <f>'[1]MASTER RO GU'!E405</f>
        <v>0</v>
      </c>
      <c r="F405" s="30">
        <f>'[1]MASTER RO GU'!F405</f>
        <v>0</v>
      </c>
      <c r="G405" s="30">
        <f>'[1]MASTER RO GU'!I405</f>
        <v>28974000</v>
      </c>
      <c r="H405" s="30">
        <f>'[1]MASTER RO GU'!J405</f>
        <v>32510000</v>
      </c>
      <c r="I405" s="30">
        <f>'[1]MASTER RO GU'!L405</f>
        <v>61484000</v>
      </c>
      <c r="J405" s="30">
        <f t="shared" si="178"/>
        <v>500000</v>
      </c>
      <c r="K405" s="37">
        <f t="shared" ref="K405" si="189">SUM(K406)</f>
        <v>500000</v>
      </c>
      <c r="L405" s="22">
        <f t="shared" si="168"/>
        <v>0</v>
      </c>
      <c r="M405" s="32">
        <f t="shared" si="187"/>
        <v>0.9919334021683015</v>
      </c>
      <c r="N405" s="32">
        <f t="shared" si="177"/>
        <v>1</v>
      </c>
      <c r="O405" s="38"/>
      <c r="P405" s="145">
        <f t="shared" si="184"/>
        <v>0</v>
      </c>
    </row>
    <row r="406" spans="1:16" s="39" customFormat="1" ht="18" customHeight="1" x14ac:dyDescent="0.25">
      <c r="A406" s="40" t="s">
        <v>38</v>
      </c>
      <c r="B406" s="34" t="s">
        <v>39</v>
      </c>
      <c r="C406" s="37">
        <f>SUM(C407:C411)</f>
        <v>61984000</v>
      </c>
      <c r="D406" s="30">
        <f>'[1]MASTER SPD '!G406</f>
        <v>61984000</v>
      </c>
      <c r="E406" s="30">
        <f>'[1]MASTER RO GU'!E406</f>
        <v>0</v>
      </c>
      <c r="F406" s="30">
        <f>'[1]MASTER RO GU'!F406</f>
        <v>0</v>
      </c>
      <c r="G406" s="30">
        <f>'[1]MASTER RO GU'!I406</f>
        <v>28974000</v>
      </c>
      <c r="H406" s="30">
        <f>'[1]MASTER RO GU'!J406</f>
        <v>32510000</v>
      </c>
      <c r="I406" s="30">
        <f>'[1]MASTER RO GU'!L406</f>
        <v>61484000</v>
      </c>
      <c r="J406" s="30">
        <f t="shared" si="178"/>
        <v>500000</v>
      </c>
      <c r="K406" s="37">
        <f t="shared" ref="K406" si="190">SUM(K407:K410)</f>
        <v>500000</v>
      </c>
      <c r="L406" s="22">
        <f t="shared" si="168"/>
        <v>0</v>
      </c>
      <c r="M406" s="32">
        <f t="shared" si="187"/>
        <v>0.9919334021683015</v>
      </c>
      <c r="N406" s="32">
        <f t="shared" si="177"/>
        <v>1</v>
      </c>
      <c r="O406" s="38"/>
      <c r="P406" s="145">
        <f t="shared" si="184"/>
        <v>0</v>
      </c>
    </row>
    <row r="407" spans="1:16" s="46" customFormat="1" ht="24.75" customHeight="1" x14ac:dyDescent="0.25">
      <c r="A407" s="41" t="s">
        <v>40</v>
      </c>
      <c r="B407" s="42" t="s">
        <v>41</v>
      </c>
      <c r="C407" s="43">
        <v>3998400</v>
      </c>
      <c r="D407" s="44">
        <f>'[1]MASTER SPD '!G407</f>
        <v>3998400</v>
      </c>
      <c r="E407" s="44">
        <f>'[1]MASTER RO GU'!E407</f>
        <v>0</v>
      </c>
      <c r="F407" s="44">
        <f>'[1]MASTER RO GU'!F407</f>
        <v>0</v>
      </c>
      <c r="G407" s="44">
        <f>'[1]MASTER RO GU'!I407</f>
        <v>3998400</v>
      </c>
      <c r="H407" s="44">
        <f>'[1]MASTER RO GU'!J407</f>
        <v>0</v>
      </c>
      <c r="I407" s="44">
        <f>'[1]MASTER RO GU'!L407</f>
        <v>3998400</v>
      </c>
      <c r="J407" s="44">
        <f t="shared" si="178"/>
        <v>0</v>
      </c>
      <c r="K407" s="43">
        <f>C407-I407</f>
        <v>0</v>
      </c>
      <c r="L407" s="31">
        <f t="shared" si="168"/>
        <v>0</v>
      </c>
      <c r="M407" s="23">
        <f t="shared" si="187"/>
        <v>1</v>
      </c>
      <c r="N407" s="23">
        <f t="shared" si="177"/>
        <v>1</v>
      </c>
      <c r="O407" s="45"/>
      <c r="P407" s="145">
        <f t="shared" si="184"/>
        <v>0</v>
      </c>
    </row>
    <row r="408" spans="1:16" s="46" customFormat="1" ht="21.75" customHeight="1" x14ac:dyDescent="0.25">
      <c r="A408" s="41" t="s">
        <v>42</v>
      </c>
      <c r="B408" s="42" t="s">
        <v>43</v>
      </c>
      <c r="C408" s="43">
        <v>5215600</v>
      </c>
      <c r="D408" s="44">
        <f>'[1]MASTER SPD '!G408</f>
        <v>5215600</v>
      </c>
      <c r="E408" s="44">
        <f>'[1]MASTER RO GU'!E408</f>
        <v>0</v>
      </c>
      <c r="F408" s="44">
        <f>'[1]MASTER RO GU'!F408</f>
        <v>0</v>
      </c>
      <c r="G408" s="44">
        <f>'[1]MASTER RO GU'!I408</f>
        <v>5215600</v>
      </c>
      <c r="H408" s="44">
        <f>'[1]MASTER RO GU'!J408</f>
        <v>0</v>
      </c>
      <c r="I408" s="44">
        <f>'[1]MASTER RO GU'!L408</f>
        <v>5215600</v>
      </c>
      <c r="J408" s="44">
        <f t="shared" si="178"/>
        <v>0</v>
      </c>
      <c r="K408" s="43">
        <f>C408-I408</f>
        <v>0</v>
      </c>
      <c r="L408" s="31">
        <f t="shared" si="168"/>
        <v>0</v>
      </c>
      <c r="M408" s="23">
        <f t="shared" si="187"/>
        <v>1</v>
      </c>
      <c r="N408" s="23">
        <f t="shared" si="177"/>
        <v>1</v>
      </c>
      <c r="O408" s="45"/>
      <c r="P408" s="145">
        <f t="shared" si="184"/>
        <v>0</v>
      </c>
    </row>
    <row r="409" spans="1:16" s="51" customFormat="1" ht="17.45" customHeight="1" x14ac:dyDescent="0.25">
      <c r="A409" s="47" t="s">
        <v>52</v>
      </c>
      <c r="B409" s="55" t="s">
        <v>53</v>
      </c>
      <c r="C409" s="49">
        <v>18770000</v>
      </c>
      <c r="D409" s="44">
        <f>'[1]MASTER SPD '!G409</f>
        <v>18770000</v>
      </c>
      <c r="E409" s="44">
        <f>'[1]MASTER RO GU'!E409</f>
        <v>0</v>
      </c>
      <c r="F409" s="44">
        <f>'[1]MASTER RO GU'!F409</f>
        <v>0</v>
      </c>
      <c r="G409" s="44">
        <f>'[1]MASTER RO GU'!I409</f>
        <v>5760000</v>
      </c>
      <c r="H409" s="44">
        <f>'[1]MASTER RO GU'!J409</f>
        <v>12510000</v>
      </c>
      <c r="I409" s="44">
        <f>'[1]MASTER RO GU'!L409</f>
        <v>18270000</v>
      </c>
      <c r="J409" s="44">
        <f t="shared" si="178"/>
        <v>500000</v>
      </c>
      <c r="K409" s="43">
        <f>C409-I409</f>
        <v>500000</v>
      </c>
      <c r="L409" s="31">
        <f t="shared" si="168"/>
        <v>0</v>
      </c>
      <c r="M409" s="23">
        <f t="shared" si="187"/>
        <v>0.97336174746936599</v>
      </c>
      <c r="N409" s="23">
        <f t="shared" si="177"/>
        <v>1</v>
      </c>
      <c r="O409" s="50"/>
      <c r="P409" s="145">
        <f t="shared" si="184"/>
        <v>0</v>
      </c>
    </row>
    <row r="410" spans="1:16" s="46" customFormat="1" ht="30.75" customHeight="1" x14ac:dyDescent="0.25">
      <c r="A410" s="41" t="s">
        <v>97</v>
      </c>
      <c r="B410" s="124" t="s">
        <v>98</v>
      </c>
      <c r="C410" s="43">
        <v>26500000</v>
      </c>
      <c r="D410" s="44">
        <f>'[1]MASTER SPD '!G410</f>
        <v>26500000</v>
      </c>
      <c r="E410" s="44">
        <f>'[1]MASTER RO GU'!E410</f>
        <v>0</v>
      </c>
      <c r="F410" s="44">
        <f>'[1]MASTER RO GU'!F410</f>
        <v>0</v>
      </c>
      <c r="G410" s="44">
        <f>'[1]MASTER RO GU'!I410</f>
        <v>14000000</v>
      </c>
      <c r="H410" s="44">
        <f>'[1]MASTER RO GU'!J410</f>
        <v>12500000</v>
      </c>
      <c r="I410" s="44">
        <f>'[1]MASTER RO GU'!L410</f>
        <v>26500000</v>
      </c>
      <c r="J410" s="44">
        <f t="shared" si="178"/>
        <v>0</v>
      </c>
      <c r="K410" s="43">
        <f>C410-I410</f>
        <v>0</v>
      </c>
      <c r="L410" s="63">
        <f t="shared" si="168"/>
        <v>0</v>
      </c>
      <c r="M410" s="54">
        <f t="shared" si="187"/>
        <v>1</v>
      </c>
      <c r="N410" s="54">
        <f t="shared" si="177"/>
        <v>1</v>
      </c>
      <c r="O410" s="45"/>
      <c r="P410" s="145">
        <f t="shared" si="184"/>
        <v>0</v>
      </c>
    </row>
    <row r="411" spans="1:16" s="46" customFormat="1" ht="30.75" customHeight="1" x14ac:dyDescent="0.25">
      <c r="A411" s="164" t="s">
        <v>211</v>
      </c>
      <c r="B411" s="131" t="s">
        <v>282</v>
      </c>
      <c r="C411" s="43">
        <v>7500000</v>
      </c>
      <c r="D411" s="44">
        <f>'[1]MASTER SPD '!G411</f>
        <v>7500000</v>
      </c>
      <c r="E411" s="44"/>
      <c r="F411" s="44"/>
      <c r="G411" s="44"/>
      <c r="H411" s="44">
        <f>'[1]MASTER RO GU'!J411</f>
        <v>7500000</v>
      </c>
      <c r="I411" s="44">
        <f>'[1]MASTER RO GU'!L411</f>
        <v>7500000</v>
      </c>
      <c r="J411" s="44">
        <f t="shared" si="178"/>
        <v>0</v>
      </c>
      <c r="K411" s="43"/>
      <c r="L411" s="63">
        <f t="shared" si="168"/>
        <v>0</v>
      </c>
      <c r="M411" s="54">
        <f t="shared" si="187"/>
        <v>1</v>
      </c>
      <c r="N411" s="23"/>
      <c r="O411" s="45"/>
      <c r="P411" s="145">
        <f t="shared" si="184"/>
        <v>0</v>
      </c>
    </row>
    <row r="412" spans="1:16" s="39" customFormat="1" ht="18.75" customHeight="1" x14ac:dyDescent="0.25">
      <c r="A412" s="40" t="s">
        <v>44</v>
      </c>
      <c r="B412" s="34" t="s">
        <v>45</v>
      </c>
      <c r="C412" s="37">
        <f>C413+C415</f>
        <v>89100000</v>
      </c>
      <c r="D412" s="30">
        <f>'[1]MASTER SPD '!G412</f>
        <v>89100000</v>
      </c>
      <c r="E412" s="30">
        <f>'[1]MASTER RO GU'!E412</f>
        <v>0</v>
      </c>
      <c r="F412" s="30">
        <f>'[1]MASTER RO GU'!F412</f>
        <v>0</v>
      </c>
      <c r="G412" s="30">
        <f>'[1]MASTER RO GU'!I412</f>
        <v>44900000</v>
      </c>
      <c r="H412" s="30">
        <f>'[1]MASTER RO GU'!J412</f>
        <v>43250000</v>
      </c>
      <c r="I412" s="30">
        <f>'[1]MASTER RO GU'!L412</f>
        <v>88150000</v>
      </c>
      <c r="J412" s="30">
        <f t="shared" si="178"/>
        <v>950000</v>
      </c>
      <c r="K412" s="37">
        <f t="shared" ref="K412:K413" si="191">K413</f>
        <v>950000</v>
      </c>
      <c r="L412" s="22">
        <f t="shared" si="168"/>
        <v>0</v>
      </c>
      <c r="M412" s="32">
        <f t="shared" si="187"/>
        <v>0.989337822671156</v>
      </c>
      <c r="N412" s="32">
        <f t="shared" si="177"/>
        <v>1</v>
      </c>
      <c r="O412" s="38"/>
      <c r="P412" s="145">
        <f t="shared" si="184"/>
        <v>0</v>
      </c>
    </row>
    <row r="413" spans="1:16" s="39" customFormat="1" ht="18.75" customHeight="1" x14ac:dyDescent="0.25">
      <c r="A413" s="40" t="s">
        <v>46</v>
      </c>
      <c r="B413" s="34" t="s">
        <v>47</v>
      </c>
      <c r="C413" s="37">
        <f>C414</f>
        <v>84100000</v>
      </c>
      <c r="D413" s="30">
        <f>'[1]MASTER SPD '!G413</f>
        <v>84100000</v>
      </c>
      <c r="E413" s="30">
        <f>'[1]MASTER RO GU'!E413</f>
        <v>0</v>
      </c>
      <c r="F413" s="30">
        <f>'[1]MASTER RO GU'!F413</f>
        <v>0</v>
      </c>
      <c r="G413" s="30">
        <f>'[1]MASTER RO GU'!I413</f>
        <v>44900000</v>
      </c>
      <c r="H413" s="30">
        <f>'[1]MASTER RO GU'!J413</f>
        <v>43250000</v>
      </c>
      <c r="I413" s="37">
        <f>I414</f>
        <v>83150000</v>
      </c>
      <c r="J413" s="30">
        <f t="shared" si="178"/>
        <v>950000</v>
      </c>
      <c r="K413" s="37">
        <f t="shared" si="191"/>
        <v>950000</v>
      </c>
      <c r="L413" s="22">
        <f t="shared" si="168"/>
        <v>0</v>
      </c>
      <c r="M413" s="32">
        <f t="shared" si="187"/>
        <v>0.98870392390011885</v>
      </c>
      <c r="N413" s="32">
        <f t="shared" si="177"/>
        <v>1</v>
      </c>
      <c r="O413" s="38"/>
      <c r="P413" s="145">
        <f t="shared" si="184"/>
        <v>0</v>
      </c>
    </row>
    <row r="414" spans="1:16" s="46" customFormat="1" ht="30.75" customHeight="1" x14ac:dyDescent="0.25">
      <c r="A414" s="41" t="s">
        <v>56</v>
      </c>
      <c r="B414" s="89" t="s">
        <v>57</v>
      </c>
      <c r="C414" s="90">
        <v>84100000</v>
      </c>
      <c r="D414" s="44">
        <f>'[1]MASTER SPD '!G414</f>
        <v>84100000</v>
      </c>
      <c r="E414" s="44">
        <f>'[1]MASTER RO GU'!E414</f>
        <v>0</v>
      </c>
      <c r="F414" s="44">
        <f>'[1]MASTER RO GU'!F414</f>
        <v>0</v>
      </c>
      <c r="G414" s="44">
        <f>'[1]MASTER RO GU'!I414</f>
        <v>44900000</v>
      </c>
      <c r="H414" s="44">
        <f>'[1]MASTER RO GU'!J414</f>
        <v>38250000</v>
      </c>
      <c r="I414" s="44">
        <f>'[1]MASTER RO GU'!L414</f>
        <v>83150000</v>
      </c>
      <c r="J414" s="44">
        <f t="shared" si="178"/>
        <v>950000</v>
      </c>
      <c r="K414" s="43">
        <f>C414-I414</f>
        <v>950000</v>
      </c>
      <c r="L414" s="31">
        <f t="shared" si="168"/>
        <v>0</v>
      </c>
      <c r="M414" s="23">
        <f t="shared" si="187"/>
        <v>0.98870392390011885</v>
      </c>
      <c r="N414" s="23">
        <f t="shared" si="177"/>
        <v>1</v>
      </c>
      <c r="O414" s="45"/>
      <c r="P414" s="145">
        <f t="shared" si="184"/>
        <v>0</v>
      </c>
    </row>
    <row r="415" spans="1:16" s="46" customFormat="1" ht="30.75" customHeight="1" x14ac:dyDescent="0.25">
      <c r="A415" s="40" t="s">
        <v>255</v>
      </c>
      <c r="B415" s="65" t="s">
        <v>256</v>
      </c>
      <c r="C415" s="87">
        <f>C416</f>
        <v>5000000</v>
      </c>
      <c r="D415" s="44"/>
      <c r="E415" s="44"/>
      <c r="F415" s="44"/>
      <c r="G415" s="44"/>
      <c r="H415" s="44"/>
      <c r="I415" s="44"/>
      <c r="J415" s="44"/>
      <c r="K415" s="90"/>
      <c r="L415" s="31"/>
      <c r="M415" s="23"/>
      <c r="N415" s="23"/>
      <c r="O415" s="45"/>
      <c r="P415" s="145">
        <f t="shared" si="184"/>
        <v>0</v>
      </c>
    </row>
    <row r="416" spans="1:16" s="46" customFormat="1" ht="30.75" customHeight="1" x14ac:dyDescent="0.25">
      <c r="A416" s="47" t="s">
        <v>257</v>
      </c>
      <c r="B416" s="66" t="s">
        <v>258</v>
      </c>
      <c r="C416" s="90">
        <v>5000000</v>
      </c>
      <c r="D416" s="44">
        <f>'[1]MASTER SPD '!G416</f>
        <v>5000000</v>
      </c>
      <c r="E416" s="44">
        <f>'[1]MASTER RO GU'!E416</f>
        <v>0</v>
      </c>
      <c r="F416" s="44">
        <f>'[1]MASTER RO GU'!F416</f>
        <v>0</v>
      </c>
      <c r="G416" s="44">
        <f>'[1]MASTER RO GU'!I416</f>
        <v>0</v>
      </c>
      <c r="H416" s="44">
        <f>'[1]MASTER RO GU'!J416</f>
        <v>5000000</v>
      </c>
      <c r="I416" s="44">
        <f>'[1]MASTER RO GU'!L416</f>
        <v>5000000</v>
      </c>
      <c r="J416" s="44">
        <f t="shared" si="178"/>
        <v>0</v>
      </c>
      <c r="K416" s="90"/>
      <c r="L416" s="31">
        <f t="shared" si="168"/>
        <v>0</v>
      </c>
      <c r="M416" s="23"/>
      <c r="N416" s="23"/>
      <c r="O416" s="45"/>
      <c r="P416" s="145">
        <f t="shared" si="184"/>
        <v>0</v>
      </c>
    </row>
    <row r="417" spans="1:16" s="39" customFormat="1" ht="19.5" customHeight="1" x14ac:dyDescent="0.25">
      <c r="A417" s="91" t="s">
        <v>66</v>
      </c>
      <c r="B417" s="65" t="s">
        <v>67</v>
      </c>
      <c r="C417" s="92">
        <f>C418</f>
        <v>163916000</v>
      </c>
      <c r="D417" s="30">
        <f>'[1]MASTER SPD '!G417</f>
        <v>163916000</v>
      </c>
      <c r="E417" s="30">
        <f>'[1]MASTER RO GU'!E417</f>
        <v>0</v>
      </c>
      <c r="F417" s="30">
        <f>'[1]MASTER RO GU'!F417</f>
        <v>0</v>
      </c>
      <c r="G417" s="30">
        <f>'[1]MASTER RO GU'!I417</f>
        <v>88450000</v>
      </c>
      <c r="H417" s="30">
        <f>'[1]MASTER RO GU'!J417</f>
        <v>74240000</v>
      </c>
      <c r="I417" s="30">
        <f>'[1]MASTER RO GU'!L417</f>
        <v>162690000</v>
      </c>
      <c r="J417" s="30">
        <f t="shared" si="178"/>
        <v>1226000</v>
      </c>
      <c r="K417" s="92">
        <f t="shared" ref="K417" si="192">K418</f>
        <v>1226000</v>
      </c>
      <c r="L417" s="22">
        <f t="shared" si="168"/>
        <v>0</v>
      </c>
      <c r="M417" s="32">
        <f t="shared" si="187"/>
        <v>0.99252055931086658</v>
      </c>
      <c r="N417" s="32">
        <f t="shared" si="177"/>
        <v>1</v>
      </c>
      <c r="O417" s="38"/>
      <c r="P417" s="145">
        <f t="shared" si="184"/>
        <v>0</v>
      </c>
    </row>
    <row r="418" spans="1:16" s="39" customFormat="1" ht="19.5" customHeight="1" x14ac:dyDescent="0.25">
      <c r="A418" s="91" t="s">
        <v>68</v>
      </c>
      <c r="B418" s="65" t="s">
        <v>69</v>
      </c>
      <c r="C418" s="92">
        <f>SUM(C419:C421)</f>
        <v>163916000</v>
      </c>
      <c r="D418" s="30">
        <f>'[1]MASTER SPD '!G418</f>
        <v>163916000</v>
      </c>
      <c r="E418" s="30">
        <f>'[1]MASTER RO GU'!E418</f>
        <v>0</v>
      </c>
      <c r="F418" s="30">
        <f>'[1]MASTER RO GU'!F418</f>
        <v>0</v>
      </c>
      <c r="G418" s="30">
        <f>'[1]MASTER RO GU'!I418</f>
        <v>88450000</v>
      </c>
      <c r="H418" s="30">
        <f>'[1]MASTER RO GU'!J418</f>
        <v>74240000</v>
      </c>
      <c r="I418" s="30">
        <f>'[1]MASTER RO GU'!L418</f>
        <v>162690000</v>
      </c>
      <c r="J418" s="30">
        <f t="shared" si="178"/>
        <v>1226000</v>
      </c>
      <c r="K418" s="92">
        <f>K420</f>
        <v>1226000</v>
      </c>
      <c r="L418" s="22">
        <f t="shared" si="168"/>
        <v>0</v>
      </c>
      <c r="M418" s="32">
        <f t="shared" si="187"/>
        <v>0.99252055931086658</v>
      </c>
      <c r="N418" s="32">
        <f t="shared" si="177"/>
        <v>1</v>
      </c>
      <c r="O418" s="38"/>
      <c r="P418" s="145">
        <f t="shared" si="184"/>
        <v>0</v>
      </c>
    </row>
    <row r="419" spans="1:16" s="39" customFormat="1" ht="19.5" customHeight="1" x14ac:dyDescent="0.25">
      <c r="A419" s="93" t="s">
        <v>70</v>
      </c>
      <c r="B419" s="66" t="s">
        <v>299</v>
      </c>
      <c r="C419" s="88">
        <v>61740000</v>
      </c>
      <c r="D419" s="30">
        <f>'[1]MASTER SPD '!G419</f>
        <v>61740000</v>
      </c>
      <c r="E419" s="30"/>
      <c r="F419" s="30"/>
      <c r="G419" s="30"/>
      <c r="H419" s="80">
        <f>'[1]MASTER RO GU'!J419</f>
        <v>61740000</v>
      </c>
      <c r="I419" s="80">
        <f>'[1]MASTER RO GU'!L419</f>
        <v>61740000</v>
      </c>
      <c r="J419" s="30"/>
      <c r="K419" s="92"/>
      <c r="L419" s="31"/>
      <c r="M419" s="23">
        <f t="shared" si="187"/>
        <v>1</v>
      </c>
      <c r="N419" s="23"/>
      <c r="O419" s="38"/>
      <c r="P419" s="145">
        <f t="shared" si="184"/>
        <v>0</v>
      </c>
    </row>
    <row r="420" spans="1:16" s="51" customFormat="1" ht="17.45" customHeight="1" x14ac:dyDescent="0.25">
      <c r="A420" s="93" t="s">
        <v>103</v>
      </c>
      <c r="B420" s="166" t="s">
        <v>104</v>
      </c>
      <c r="C420" s="88">
        <v>89676000</v>
      </c>
      <c r="D420" s="80">
        <f>'[1]MASTER SPD '!G420</f>
        <v>89676000</v>
      </c>
      <c r="E420" s="80">
        <f>'[1]MASTER RO GU'!E420</f>
        <v>0</v>
      </c>
      <c r="F420" s="80">
        <f>'[1]MASTER RO GU'!F420</f>
        <v>0</v>
      </c>
      <c r="G420" s="80">
        <f>'[1]MASTER RO GU'!I420</f>
        <v>88450000</v>
      </c>
      <c r="H420" s="80">
        <f>'[1]MASTER RO GU'!J420</f>
        <v>0</v>
      </c>
      <c r="I420" s="80">
        <f>'[1]MASTER RO GU'!L420</f>
        <v>88450000</v>
      </c>
      <c r="J420" s="80">
        <f t="shared" si="178"/>
        <v>1226000</v>
      </c>
      <c r="K420" s="43">
        <f>C420-I420</f>
        <v>1226000</v>
      </c>
      <c r="L420" s="31">
        <f t="shared" si="168"/>
        <v>0</v>
      </c>
      <c r="M420" s="23">
        <f t="shared" si="187"/>
        <v>0.98632856059592311</v>
      </c>
      <c r="N420" s="23">
        <f t="shared" si="177"/>
        <v>1</v>
      </c>
      <c r="O420" s="50"/>
      <c r="P420" s="145">
        <f t="shared" si="184"/>
        <v>0</v>
      </c>
    </row>
    <row r="421" spans="1:16" s="51" customFormat="1" ht="17.45" customHeight="1" x14ac:dyDescent="0.25">
      <c r="A421" s="93" t="s">
        <v>87</v>
      </c>
      <c r="B421" s="166" t="s">
        <v>104</v>
      </c>
      <c r="C421" s="88">
        <v>12500000</v>
      </c>
      <c r="D421" s="80">
        <f>'[1]MASTER SPD '!G421</f>
        <v>12500000</v>
      </c>
      <c r="E421" s="80"/>
      <c r="F421" s="80"/>
      <c r="G421" s="80"/>
      <c r="H421" s="80">
        <f>'[1]MASTER RO GU'!J421</f>
        <v>12500000</v>
      </c>
      <c r="I421" s="80">
        <f>'[1]MASTER RO GU'!L421</f>
        <v>12500000</v>
      </c>
      <c r="J421" s="80">
        <f t="shared" si="178"/>
        <v>0</v>
      </c>
      <c r="K421" s="90"/>
      <c r="L421" s="31"/>
      <c r="M421" s="23">
        <f t="shared" si="187"/>
        <v>1</v>
      </c>
      <c r="N421" s="23"/>
      <c r="O421" s="50"/>
      <c r="P421" s="145">
        <f t="shared" si="184"/>
        <v>0</v>
      </c>
    </row>
    <row r="422" spans="1:16" s="25" customFormat="1" ht="30.75" customHeight="1" x14ac:dyDescent="0.25">
      <c r="A422" s="85" t="s">
        <v>117</v>
      </c>
      <c r="B422" s="173" t="s">
        <v>118</v>
      </c>
      <c r="C422" s="87">
        <f>C423</f>
        <v>100000000</v>
      </c>
      <c r="D422" s="30">
        <f>'[1]MASTER SPD '!G422</f>
        <v>100000000</v>
      </c>
      <c r="E422" s="30">
        <f>'[1]MASTER RO GU'!E422</f>
        <v>0</v>
      </c>
      <c r="F422" s="30">
        <f>'[1]MASTER RO GU'!F422</f>
        <v>99678000</v>
      </c>
      <c r="G422" s="30">
        <f>'[1]MASTER RO GU'!I422</f>
        <v>0</v>
      </c>
      <c r="H422" s="30">
        <f>'[1]MASTER RO GU'!J422</f>
        <v>0</v>
      </c>
      <c r="I422" s="30">
        <f>'[1]MASTER RO GU'!L422</f>
        <v>99678000</v>
      </c>
      <c r="J422" s="30">
        <f t="shared" si="178"/>
        <v>322000</v>
      </c>
      <c r="K422" s="87">
        <f t="shared" ref="K422:K423" si="193">K423</f>
        <v>322000</v>
      </c>
      <c r="L422" s="31">
        <f t="shared" si="168"/>
        <v>0</v>
      </c>
      <c r="M422" s="23">
        <f t="shared" si="187"/>
        <v>0.99678</v>
      </c>
      <c r="N422" s="23">
        <f t="shared" si="177"/>
        <v>1</v>
      </c>
      <c r="O422" s="24"/>
      <c r="P422" s="145">
        <f t="shared" si="184"/>
        <v>0</v>
      </c>
    </row>
    <row r="423" spans="1:16" s="25" customFormat="1" ht="18" customHeight="1" x14ac:dyDescent="0.25">
      <c r="A423" s="85" t="s">
        <v>234</v>
      </c>
      <c r="B423" s="173" t="s">
        <v>235</v>
      </c>
      <c r="C423" s="87">
        <f>C424</f>
        <v>100000000</v>
      </c>
      <c r="D423" s="30">
        <f>'[1]MASTER SPD '!G423</f>
        <v>100000000</v>
      </c>
      <c r="E423" s="30">
        <f>'[1]MASTER RO GU'!E423</f>
        <v>0</v>
      </c>
      <c r="F423" s="30">
        <f>'[1]MASTER RO GU'!F423</f>
        <v>99678000</v>
      </c>
      <c r="G423" s="30">
        <f>'[1]MASTER RO GU'!I423</f>
        <v>0</v>
      </c>
      <c r="H423" s="30">
        <f>'[1]MASTER RO GU'!J423</f>
        <v>0</v>
      </c>
      <c r="I423" s="30">
        <f>'[1]MASTER RO GU'!L423</f>
        <v>99678000</v>
      </c>
      <c r="J423" s="30">
        <f t="shared" si="178"/>
        <v>322000</v>
      </c>
      <c r="K423" s="87">
        <f t="shared" si="193"/>
        <v>322000</v>
      </c>
      <c r="L423" s="31">
        <f t="shared" si="168"/>
        <v>0</v>
      </c>
      <c r="M423" s="23">
        <f t="shared" si="187"/>
        <v>0.99678</v>
      </c>
      <c r="N423" s="23">
        <f t="shared" si="177"/>
        <v>1</v>
      </c>
      <c r="O423" s="24"/>
      <c r="P423" s="145">
        <f t="shared" si="184"/>
        <v>0</v>
      </c>
    </row>
    <row r="424" spans="1:16" s="46" customFormat="1" ht="18.75" customHeight="1" x14ac:dyDescent="0.25">
      <c r="A424" s="102" t="s">
        <v>295</v>
      </c>
      <c r="B424" s="139" t="s">
        <v>300</v>
      </c>
      <c r="C424" s="90">
        <v>100000000</v>
      </c>
      <c r="D424" s="44">
        <f>'[1]MASTER SPD '!G424</f>
        <v>100000000</v>
      </c>
      <c r="E424" s="44">
        <f>'[1]MASTER RO GU'!E424</f>
        <v>0</v>
      </c>
      <c r="F424" s="44">
        <f>'[1]MASTER RO GU'!F424</f>
        <v>99678000</v>
      </c>
      <c r="G424" s="44">
        <f>'[1]MASTER RO GU'!I424</f>
        <v>0</v>
      </c>
      <c r="H424" s="44">
        <f>'[1]MASTER RO GU'!J424</f>
        <v>0</v>
      </c>
      <c r="I424" s="44">
        <f>'[1]MASTER RO GU'!L424</f>
        <v>99678000</v>
      </c>
      <c r="J424" s="44">
        <f t="shared" si="178"/>
        <v>322000</v>
      </c>
      <c r="K424" s="43">
        <f>C424-I424</f>
        <v>322000</v>
      </c>
      <c r="L424" s="31">
        <f t="shared" ref="L424:L494" si="194">C424-D424</f>
        <v>0</v>
      </c>
      <c r="M424" s="23">
        <f t="shared" si="187"/>
        <v>0.99678</v>
      </c>
      <c r="N424" s="23">
        <f t="shared" si="177"/>
        <v>1</v>
      </c>
      <c r="O424" s="45"/>
      <c r="P424" s="145">
        <f t="shared" si="184"/>
        <v>0</v>
      </c>
    </row>
    <row r="425" spans="1:16" s="25" customFormat="1" ht="18" customHeight="1" x14ac:dyDescent="0.25">
      <c r="A425" s="85"/>
      <c r="B425" s="86"/>
      <c r="C425" s="87"/>
      <c r="D425" s="44"/>
      <c r="E425" s="44"/>
      <c r="F425" s="44"/>
      <c r="G425" s="44"/>
      <c r="H425" s="44"/>
      <c r="I425" s="44"/>
      <c r="J425" s="44"/>
      <c r="K425" s="111"/>
      <c r="L425" s="31"/>
      <c r="M425" s="53"/>
      <c r="N425" s="23"/>
      <c r="O425" s="24"/>
      <c r="P425" s="145">
        <f t="shared" si="184"/>
        <v>0</v>
      </c>
    </row>
    <row r="426" spans="1:16" s="25" customFormat="1" ht="47.25" customHeight="1" x14ac:dyDescent="0.25">
      <c r="A426" s="174" t="s">
        <v>301</v>
      </c>
      <c r="B426" s="355" t="s">
        <v>302</v>
      </c>
      <c r="C426" s="363">
        <f>C427</f>
        <v>3338854410</v>
      </c>
      <c r="D426" s="364">
        <f>'[1]MASTER SPD '!G426</f>
        <v>3338839310</v>
      </c>
      <c r="E426" s="364">
        <f>'[1]MASTER RO GU'!E426</f>
        <v>0</v>
      </c>
      <c r="F426" s="364">
        <f>'[1]MASTER RO GU'!F426</f>
        <v>1595229800</v>
      </c>
      <c r="G426" s="364">
        <f>'[1]MASTER RO GU'!I426</f>
        <v>512459150</v>
      </c>
      <c r="H426" s="364">
        <f>'[1]MASTER RO GU'!J426</f>
        <v>1185593610</v>
      </c>
      <c r="I426" s="364">
        <f>'[1]MASTER RO GU'!L426</f>
        <v>3293282560</v>
      </c>
      <c r="J426" s="136">
        <f t="shared" si="178"/>
        <v>45556750</v>
      </c>
      <c r="K426" s="175">
        <f t="shared" ref="K426" si="195">K427</f>
        <v>45571850</v>
      </c>
      <c r="L426" s="22">
        <f t="shared" si="194"/>
        <v>15100</v>
      </c>
      <c r="M426" s="176">
        <f t="shared" ref="M426:M454" si="196">I426/C426*100%</f>
        <v>0.98635105206638829</v>
      </c>
      <c r="N426" s="176">
        <f t="shared" si="177"/>
        <v>0.99999547749073614</v>
      </c>
      <c r="O426" s="24"/>
      <c r="P426" s="145">
        <f t="shared" si="184"/>
        <v>15100</v>
      </c>
    </row>
    <row r="427" spans="1:16" s="39" customFormat="1" ht="18" customHeight="1" x14ac:dyDescent="0.25">
      <c r="A427" s="40" t="s">
        <v>31</v>
      </c>
      <c r="B427" s="34" t="s">
        <v>32</v>
      </c>
      <c r="C427" s="37">
        <f>SUM(C428,C481)</f>
        <v>3338854410</v>
      </c>
      <c r="D427" s="30">
        <f>'[1]MASTER SPD '!G427</f>
        <v>3338839310</v>
      </c>
      <c r="E427" s="30">
        <f>'[1]MASTER RO GU'!E427</f>
        <v>0</v>
      </c>
      <c r="F427" s="30">
        <f>'[1]MASTER RO GU'!F427</f>
        <v>1595229800</v>
      </c>
      <c r="G427" s="30">
        <f>'[1]MASTER RO GU'!I427</f>
        <v>512459150</v>
      </c>
      <c r="H427" s="30">
        <f>'[1]MASTER RO GU'!J427</f>
        <v>1185593610</v>
      </c>
      <c r="I427" s="30">
        <f>'[1]MASTER RO GU'!L427</f>
        <v>3293282560</v>
      </c>
      <c r="J427" s="30">
        <f t="shared" si="178"/>
        <v>45556750</v>
      </c>
      <c r="K427" s="37">
        <f>SUM(K428,K481)</f>
        <v>45571850</v>
      </c>
      <c r="L427" s="22">
        <f t="shared" si="194"/>
        <v>15100</v>
      </c>
      <c r="M427" s="32">
        <f t="shared" si="196"/>
        <v>0.98635105206638829</v>
      </c>
      <c r="N427" s="32">
        <f t="shared" si="177"/>
        <v>0.99999547749073614</v>
      </c>
      <c r="O427" s="38"/>
      <c r="P427" s="145">
        <f t="shared" si="184"/>
        <v>15100</v>
      </c>
    </row>
    <row r="428" spans="1:16" s="39" customFormat="1" ht="18" customHeight="1" x14ac:dyDescent="0.25">
      <c r="A428" s="40" t="s">
        <v>34</v>
      </c>
      <c r="B428" s="34" t="s">
        <v>35</v>
      </c>
      <c r="C428" s="37">
        <f>SUM(C429,C452,C467,C476)</f>
        <v>2223709410</v>
      </c>
      <c r="D428" s="30">
        <f>'[1]MASTER SPD '!G428</f>
        <v>2233559510</v>
      </c>
      <c r="E428" s="30">
        <f>'[1]MASTER RO GU'!E428</f>
        <v>0</v>
      </c>
      <c r="F428" s="30">
        <f>'[1]MASTER RO GU'!F428</f>
        <v>529950000</v>
      </c>
      <c r="G428" s="30">
        <f>'[1]MASTER RO GU'!I428</f>
        <v>472459150</v>
      </c>
      <c r="H428" s="30">
        <f>'[1]MASTER RO GU'!J428</f>
        <v>1185593610</v>
      </c>
      <c r="I428" s="30">
        <f>'[1]MASTER RO GU'!L428</f>
        <v>2188002760</v>
      </c>
      <c r="J428" s="30">
        <f t="shared" si="178"/>
        <v>45556750</v>
      </c>
      <c r="K428" s="37">
        <f>SUM(K429,K452,K464,K467,K476)</f>
        <v>35706650</v>
      </c>
      <c r="L428" s="22">
        <f t="shared" si="194"/>
        <v>-9850100</v>
      </c>
      <c r="M428" s="32">
        <f t="shared" si="196"/>
        <v>0.98394275356329042</v>
      </c>
      <c r="N428" s="32">
        <f t="shared" si="177"/>
        <v>1.0044295805718608</v>
      </c>
      <c r="O428" s="38"/>
      <c r="P428" s="145">
        <f t="shared" si="184"/>
        <v>-9850100</v>
      </c>
    </row>
    <row r="429" spans="1:16" s="39" customFormat="1" ht="18" customHeight="1" x14ac:dyDescent="0.25">
      <c r="A429" s="40" t="s">
        <v>36</v>
      </c>
      <c r="B429" s="34" t="s">
        <v>37</v>
      </c>
      <c r="C429" s="37">
        <f>SUM(C430)</f>
        <v>617862410</v>
      </c>
      <c r="D429" s="30">
        <f>'[1]MASTER SPD '!G429</f>
        <v>627912510</v>
      </c>
      <c r="E429" s="30">
        <f>'[1]MASTER RO GU'!E429</f>
        <v>0</v>
      </c>
      <c r="F429" s="30">
        <f>'[1]MASTER RO GU'!F429</f>
        <v>229950000</v>
      </c>
      <c r="G429" s="30">
        <f>'[1]MASTER RO GU'!I429</f>
        <v>134151100</v>
      </c>
      <c r="H429" s="30">
        <f>'[1]MASTER RO GU'!J429</f>
        <v>247420910</v>
      </c>
      <c r="I429" s="30">
        <f>'[1]MASTER RO GU'!L429</f>
        <v>611522010</v>
      </c>
      <c r="J429" s="30">
        <f t="shared" si="178"/>
        <v>16390500</v>
      </c>
      <c r="K429" s="37">
        <f t="shared" ref="K429" si="197">SUM(K430)</f>
        <v>6340400</v>
      </c>
      <c r="L429" s="22">
        <f t="shared" si="194"/>
        <v>-10050100</v>
      </c>
      <c r="M429" s="32">
        <f t="shared" si="196"/>
        <v>0.9897381684054869</v>
      </c>
      <c r="N429" s="32">
        <f t="shared" si="177"/>
        <v>1.0162659191388581</v>
      </c>
      <c r="O429" s="38"/>
      <c r="P429" s="145">
        <f t="shared" si="184"/>
        <v>-10050100</v>
      </c>
    </row>
    <row r="430" spans="1:16" s="39" customFormat="1" ht="18" customHeight="1" x14ac:dyDescent="0.25">
      <c r="A430" s="40" t="s">
        <v>38</v>
      </c>
      <c r="B430" s="34" t="s">
        <v>39</v>
      </c>
      <c r="C430" s="37">
        <f>SUM(C431,C436,C440,C444,C447,C450,C451)</f>
        <v>617862410</v>
      </c>
      <c r="D430" s="30">
        <f>'[1]MASTER SPD '!G430</f>
        <v>627912510</v>
      </c>
      <c r="E430" s="30">
        <f>'[1]MASTER RO GU'!E430</f>
        <v>0</v>
      </c>
      <c r="F430" s="30">
        <f>'[1]MASTER RO GU'!F430</f>
        <v>229950000</v>
      </c>
      <c r="G430" s="30">
        <f>'[1]MASTER RO GU'!I430</f>
        <v>134151100</v>
      </c>
      <c r="H430" s="30">
        <f>'[1]MASTER RO GU'!J430</f>
        <v>247420910</v>
      </c>
      <c r="I430" s="30">
        <f>'[1]MASTER RO GU'!L430</f>
        <v>611522010</v>
      </c>
      <c r="J430" s="30">
        <f t="shared" si="178"/>
        <v>16390500</v>
      </c>
      <c r="K430" s="37">
        <f>SUM(K431,K436,K440,K444,K447,K450,K451)</f>
        <v>6340400</v>
      </c>
      <c r="L430" s="22">
        <f t="shared" si="194"/>
        <v>-10050100</v>
      </c>
      <c r="M430" s="32">
        <f t="shared" si="196"/>
        <v>0.9897381684054869</v>
      </c>
      <c r="N430" s="32">
        <f t="shared" ref="N430:N497" si="198">D430/C430*100%</f>
        <v>1.0162659191388581</v>
      </c>
      <c r="O430" s="38"/>
      <c r="P430" s="145">
        <f t="shared" si="184"/>
        <v>-10050100</v>
      </c>
    </row>
    <row r="431" spans="1:16" ht="15.75" customHeight="1" x14ac:dyDescent="0.25">
      <c r="A431" s="41" t="s">
        <v>40</v>
      </c>
      <c r="B431" s="42" t="s">
        <v>41</v>
      </c>
      <c r="C431" s="43">
        <f>SUM(C432:C435)</f>
        <v>36653000</v>
      </c>
      <c r="D431" s="80">
        <f>'[1]MASTER SPD '!G431</f>
        <v>36652600</v>
      </c>
      <c r="E431" s="30">
        <f>'[1]MASTER RO GU'!E431</f>
        <v>0</v>
      </c>
      <c r="F431" s="30">
        <f>'[1]MASTER RO GU'!F431</f>
        <v>0</v>
      </c>
      <c r="G431" s="30">
        <f>'[1]MASTER RO GU'!I431</f>
        <v>22049900</v>
      </c>
      <c r="H431" s="30">
        <f>'[1]MASTER RO GU'!J431</f>
        <v>14552700</v>
      </c>
      <c r="I431" s="30">
        <f>'[1]MASTER RO GU'!L431</f>
        <v>36602600</v>
      </c>
      <c r="J431" s="30">
        <f t="shared" si="178"/>
        <v>50000</v>
      </c>
      <c r="K431" s="28">
        <f t="shared" ref="K431:K451" si="199">C431-I431</f>
        <v>50400</v>
      </c>
      <c r="L431" s="22">
        <f t="shared" si="194"/>
        <v>400</v>
      </c>
      <c r="M431" s="32">
        <f t="shared" si="196"/>
        <v>0.99862494202384522</v>
      </c>
      <c r="N431" s="32">
        <f t="shared" si="198"/>
        <v>0.99998908684145904</v>
      </c>
      <c r="O431" s="2">
        <f>K436+O461</f>
        <v>190000</v>
      </c>
      <c r="P431" s="145">
        <f t="shared" si="184"/>
        <v>190400</v>
      </c>
    </row>
    <row r="432" spans="1:16" s="159" customFormat="1" ht="19.5" hidden="1" customHeight="1" x14ac:dyDescent="0.25">
      <c r="A432" s="41"/>
      <c r="B432" s="42" t="s">
        <v>303</v>
      </c>
      <c r="C432" s="119">
        <f>7871000+3480000+3687000+2672400</f>
        <v>17710400</v>
      </c>
      <c r="D432" s="126">
        <f>'[1]MASTER SPD '!G432</f>
        <v>0</v>
      </c>
      <c r="E432" s="126">
        <f>'[1]MASTER RO GU'!E432</f>
        <v>0</v>
      </c>
      <c r="F432" s="126">
        <f>'[1]MASTER RO GU'!F432</f>
        <v>0</v>
      </c>
      <c r="G432" s="126">
        <f>'[1]MASTER RO GU'!I432</f>
        <v>0</v>
      </c>
      <c r="H432" s="126">
        <f>'[1]MASTER RO GU'!J432</f>
        <v>0</v>
      </c>
      <c r="I432" s="126">
        <f>'[1]MASTER RO GU'!L432</f>
        <v>0</v>
      </c>
      <c r="J432" s="126">
        <f t="shared" si="178"/>
        <v>0</v>
      </c>
      <c r="K432" s="119">
        <f t="shared" si="199"/>
        <v>17710400</v>
      </c>
      <c r="L432" s="31">
        <f t="shared" si="194"/>
        <v>17710400</v>
      </c>
      <c r="M432" s="61">
        <f t="shared" si="196"/>
        <v>0</v>
      </c>
      <c r="N432" s="61">
        <f t="shared" si="198"/>
        <v>0</v>
      </c>
      <c r="O432" s="157"/>
      <c r="P432" s="126">
        <v>0</v>
      </c>
    </row>
    <row r="433" spans="1:16" s="159" customFormat="1" ht="16.5" hidden="1" customHeight="1" x14ac:dyDescent="0.25">
      <c r="A433" s="41"/>
      <c r="B433" s="42" t="s">
        <v>304</v>
      </c>
      <c r="C433" s="119">
        <v>3099500</v>
      </c>
      <c r="D433" s="126">
        <f>'[1]MASTER SPD '!G433</f>
        <v>0</v>
      </c>
      <c r="E433" s="126">
        <f>'[1]MASTER RO GU'!E433</f>
        <v>0</v>
      </c>
      <c r="F433" s="126">
        <f>'[1]MASTER RO GU'!F433</f>
        <v>0</v>
      </c>
      <c r="G433" s="126">
        <f>'[1]MASTER RO GU'!I433</f>
        <v>0</v>
      </c>
      <c r="H433" s="126">
        <f>'[1]MASTER RO GU'!J433</f>
        <v>0</v>
      </c>
      <c r="I433" s="126">
        <f>'[1]MASTER RO GU'!L433</f>
        <v>0</v>
      </c>
      <c r="J433" s="126">
        <f t="shared" si="178"/>
        <v>0</v>
      </c>
      <c r="K433" s="119">
        <f t="shared" si="199"/>
        <v>3099500</v>
      </c>
      <c r="L433" s="31">
        <f t="shared" si="194"/>
        <v>3099500</v>
      </c>
      <c r="M433" s="61">
        <f t="shared" si="196"/>
        <v>0</v>
      </c>
      <c r="N433" s="61">
        <f t="shared" si="198"/>
        <v>0</v>
      </c>
      <c r="O433" s="157"/>
      <c r="P433" s="126">
        <v>0</v>
      </c>
    </row>
    <row r="434" spans="1:16" s="159" customFormat="1" ht="17.25" hidden="1" customHeight="1" x14ac:dyDescent="0.25">
      <c r="A434" s="41"/>
      <c r="B434" s="42" t="s">
        <v>41</v>
      </c>
      <c r="C434" s="119">
        <v>14552700</v>
      </c>
      <c r="D434" s="126">
        <f>'[1]MASTER SPD '!G434</f>
        <v>0</v>
      </c>
      <c r="E434" s="126">
        <f>'[1]MASTER RO GU'!E434</f>
        <v>0</v>
      </c>
      <c r="F434" s="126">
        <f>'[1]MASTER RO GU'!F434</f>
        <v>0</v>
      </c>
      <c r="G434" s="126">
        <f>'[1]MASTER RO GU'!I434</f>
        <v>0</v>
      </c>
      <c r="H434" s="126">
        <f>'[1]MASTER RO GU'!J434</f>
        <v>0</v>
      </c>
      <c r="I434" s="126">
        <f>'[1]MASTER RO GU'!L434</f>
        <v>0</v>
      </c>
      <c r="J434" s="126">
        <f t="shared" si="178"/>
        <v>0</v>
      </c>
      <c r="K434" s="119">
        <f t="shared" si="199"/>
        <v>14552700</v>
      </c>
      <c r="L434" s="31">
        <f t="shared" si="194"/>
        <v>14552700</v>
      </c>
      <c r="M434" s="61"/>
      <c r="N434" s="61"/>
      <c r="O434" s="157"/>
      <c r="P434" s="80">
        <v>0</v>
      </c>
    </row>
    <row r="435" spans="1:16" s="159" customFormat="1" ht="17.25" hidden="1" customHeight="1" x14ac:dyDescent="0.25">
      <c r="A435" s="41"/>
      <c r="B435" s="42" t="s">
        <v>305</v>
      </c>
      <c r="C435" s="119">
        <v>1290400</v>
      </c>
      <c r="D435" s="126">
        <f>'[1]MASTER SPD '!G435</f>
        <v>0</v>
      </c>
      <c r="E435" s="126">
        <f>'[1]MASTER RO GU'!E435</f>
        <v>0</v>
      </c>
      <c r="F435" s="126">
        <f>'[1]MASTER RO GU'!F435</f>
        <v>0</v>
      </c>
      <c r="G435" s="126">
        <f>'[1]MASTER RO GU'!I435</f>
        <v>0</v>
      </c>
      <c r="H435" s="126">
        <f>'[1]MASTER RO GU'!J435</f>
        <v>0</v>
      </c>
      <c r="I435" s="126">
        <f>'[1]MASTER RO GU'!L435</f>
        <v>0</v>
      </c>
      <c r="J435" s="126">
        <f t="shared" si="178"/>
        <v>0</v>
      </c>
      <c r="K435" s="119">
        <f t="shared" si="199"/>
        <v>1290400</v>
      </c>
      <c r="L435" s="31">
        <f t="shared" si="194"/>
        <v>1290400</v>
      </c>
      <c r="M435" s="128">
        <f t="shared" si="196"/>
        <v>0</v>
      </c>
      <c r="N435" s="61">
        <f t="shared" si="198"/>
        <v>0</v>
      </c>
      <c r="O435" s="157"/>
      <c r="P435" s="126">
        <v>0</v>
      </c>
    </row>
    <row r="436" spans="1:16" ht="20.25" customHeight="1" x14ac:dyDescent="0.25">
      <c r="A436" s="41" t="s">
        <v>42</v>
      </c>
      <c r="B436" s="42" t="s">
        <v>43</v>
      </c>
      <c r="C436" s="43">
        <f>SUM(C437:C439)-190000</f>
        <v>33373810</v>
      </c>
      <c r="D436" s="44">
        <f>'[1]MASTER SPD '!G436</f>
        <v>33373810</v>
      </c>
      <c r="E436" s="44">
        <f>'[1]MASTER RO GU'!E436</f>
        <v>0</v>
      </c>
      <c r="F436" s="44">
        <f>'[1]MASTER RO GU'!F436</f>
        <v>0</v>
      </c>
      <c r="G436" s="44">
        <f>'[1]MASTER RO GU'!I436</f>
        <v>6287100</v>
      </c>
      <c r="H436" s="44">
        <f>'[1]MASTER RO GU'!J436</f>
        <v>27086710</v>
      </c>
      <c r="I436" s="44">
        <f>'[1]MASTER RO GU'!L436</f>
        <v>33373810</v>
      </c>
      <c r="J436" s="44">
        <f t="shared" si="178"/>
        <v>0</v>
      </c>
      <c r="K436" s="113">
        <f t="shared" si="199"/>
        <v>0</v>
      </c>
      <c r="L436" s="31">
        <f t="shared" si="194"/>
        <v>0</v>
      </c>
      <c r="M436" s="23">
        <f t="shared" si="196"/>
        <v>1</v>
      </c>
      <c r="N436" s="23">
        <f t="shared" si="198"/>
        <v>1</v>
      </c>
      <c r="P436" s="145">
        <f>L436+O436</f>
        <v>0</v>
      </c>
    </row>
    <row r="437" spans="1:16" s="159" customFormat="1" ht="21.75" hidden="1" customHeight="1" x14ac:dyDescent="0.25">
      <c r="A437" s="41"/>
      <c r="B437" s="42" t="s">
        <v>306</v>
      </c>
      <c r="C437" s="119">
        <f>3225000+3216000+8603000+2346600</f>
        <v>17390600</v>
      </c>
      <c r="D437" s="126">
        <f>'[1]MASTER SPD '!G437</f>
        <v>0</v>
      </c>
      <c r="E437" s="126">
        <f>'[1]MASTER RO GU'!E437</f>
        <v>0</v>
      </c>
      <c r="F437" s="126">
        <f>'[1]MASTER RO GU'!F437</f>
        <v>0</v>
      </c>
      <c r="G437" s="126">
        <f>'[1]MASTER RO GU'!I437</f>
        <v>0</v>
      </c>
      <c r="H437" s="126">
        <f>'[1]MASTER RO GU'!J437</f>
        <v>0</v>
      </c>
      <c r="I437" s="126">
        <f>'[1]MASTER RO GU'!L437</f>
        <v>0</v>
      </c>
      <c r="J437" s="126">
        <f t="shared" ref="J437:J510" si="200">D437-I437</f>
        <v>0</v>
      </c>
      <c r="K437" s="119">
        <f t="shared" si="199"/>
        <v>17390600</v>
      </c>
      <c r="L437" s="31">
        <f t="shared" si="194"/>
        <v>17390600</v>
      </c>
      <c r="M437" s="61">
        <f t="shared" si="196"/>
        <v>0</v>
      </c>
      <c r="N437" s="61">
        <f t="shared" si="198"/>
        <v>0</v>
      </c>
      <c r="O437" s="157"/>
      <c r="P437" s="126">
        <v>0</v>
      </c>
    </row>
    <row r="438" spans="1:16" s="159" customFormat="1" ht="19.5" hidden="1" customHeight="1" x14ac:dyDescent="0.25">
      <c r="A438" s="41"/>
      <c r="B438" s="42" t="s">
        <v>307</v>
      </c>
      <c r="C438" s="119">
        <v>297500</v>
      </c>
      <c r="D438" s="126">
        <f>'[1]MASTER SPD '!G438</f>
        <v>0</v>
      </c>
      <c r="E438" s="126">
        <f>'[1]MASTER RO GU'!E438</f>
        <v>0</v>
      </c>
      <c r="F438" s="126">
        <f>'[1]MASTER RO GU'!F438</f>
        <v>0</v>
      </c>
      <c r="G438" s="126">
        <f>'[1]MASTER RO GU'!I438</f>
        <v>0</v>
      </c>
      <c r="H438" s="126">
        <f>'[1]MASTER RO GU'!J438</f>
        <v>0</v>
      </c>
      <c r="I438" s="126">
        <f>'[1]MASTER RO GU'!L438</f>
        <v>0</v>
      </c>
      <c r="J438" s="126">
        <f t="shared" si="200"/>
        <v>0</v>
      </c>
      <c r="K438" s="119">
        <f t="shared" si="199"/>
        <v>297500</v>
      </c>
      <c r="L438" s="31">
        <f t="shared" si="194"/>
        <v>297500</v>
      </c>
      <c r="M438" s="61">
        <f t="shared" si="196"/>
        <v>0</v>
      </c>
      <c r="N438" s="61">
        <f t="shared" si="198"/>
        <v>0</v>
      </c>
      <c r="O438" s="157"/>
      <c r="P438" s="126">
        <v>0</v>
      </c>
    </row>
    <row r="439" spans="1:16" s="159" customFormat="1" ht="30.75" hidden="1" customHeight="1" x14ac:dyDescent="0.25">
      <c r="A439" s="41"/>
      <c r="B439" s="42" t="s">
        <v>43</v>
      </c>
      <c r="C439" s="119">
        <v>15875710</v>
      </c>
      <c r="D439" s="44">
        <f>'[1]MASTER SPD '!G439</f>
        <v>0</v>
      </c>
      <c r="E439" s="44">
        <f>'[1]MASTER RO GU'!E439</f>
        <v>0</v>
      </c>
      <c r="F439" s="44">
        <f>'[1]MASTER RO GU'!F439</f>
        <v>0</v>
      </c>
      <c r="G439" s="44">
        <f>'[1]MASTER RO GU'!I439</f>
        <v>0</v>
      </c>
      <c r="H439" s="44">
        <f>'[1]MASTER RO GU'!J439</f>
        <v>0</v>
      </c>
      <c r="I439" s="44">
        <f>'[1]MASTER RO GU'!L439</f>
        <v>0</v>
      </c>
      <c r="J439" s="44">
        <f t="shared" si="200"/>
        <v>0</v>
      </c>
      <c r="K439" s="119">
        <f t="shared" si="199"/>
        <v>15875710</v>
      </c>
      <c r="L439" s="31">
        <f t="shared" si="194"/>
        <v>15875710</v>
      </c>
      <c r="M439" s="61"/>
      <c r="N439" s="23"/>
      <c r="O439" s="157"/>
      <c r="P439" s="126">
        <v>0</v>
      </c>
    </row>
    <row r="440" spans="1:16" s="51" customFormat="1" ht="17.45" customHeight="1" x14ac:dyDescent="0.25">
      <c r="A440" s="47" t="s">
        <v>52</v>
      </c>
      <c r="B440" s="55" t="s">
        <v>53</v>
      </c>
      <c r="C440" s="49">
        <f>SUM(C441:C443)</f>
        <v>18306100</v>
      </c>
      <c r="D440" s="44">
        <f>'[1]MASTER SPD '!G440</f>
        <v>18306100</v>
      </c>
      <c r="E440" s="44">
        <f>'[1]MASTER RO GU'!E440</f>
        <v>0</v>
      </c>
      <c r="F440" s="44">
        <f>'[1]MASTER RO GU'!F440</f>
        <v>0</v>
      </c>
      <c r="G440" s="44">
        <f>'[1]MASTER RO GU'!I440</f>
        <v>5164600</v>
      </c>
      <c r="H440" s="44">
        <f>'[1]MASTER RO GU'!J440</f>
        <v>12741500</v>
      </c>
      <c r="I440" s="44">
        <f>'[1]MASTER RO GU'!L440</f>
        <v>17906100</v>
      </c>
      <c r="J440" s="44">
        <f t="shared" si="200"/>
        <v>400000</v>
      </c>
      <c r="K440" s="43">
        <f t="shared" si="199"/>
        <v>400000</v>
      </c>
      <c r="L440" s="31">
        <f t="shared" si="194"/>
        <v>0</v>
      </c>
      <c r="M440" s="23">
        <f t="shared" si="196"/>
        <v>0.97814936004938247</v>
      </c>
      <c r="N440" s="23">
        <f t="shared" si="198"/>
        <v>1</v>
      </c>
      <c r="O440" s="50"/>
      <c r="P440" s="145">
        <f t="shared" ref="P440:P503" si="201">L440+O440</f>
        <v>0</v>
      </c>
    </row>
    <row r="441" spans="1:16" s="159" customFormat="1" ht="19.5" hidden="1" customHeight="1" x14ac:dyDescent="0.25">
      <c r="A441" s="41"/>
      <c r="B441" s="125" t="s">
        <v>308</v>
      </c>
      <c r="C441" s="119">
        <f>3068000+3774000+1497000</f>
        <v>8339000</v>
      </c>
      <c r="D441" s="126">
        <f>'[1]MASTER SPD '!G441</f>
        <v>0</v>
      </c>
      <c r="E441" s="126">
        <f>'[1]MASTER RO GU'!E441</f>
        <v>0</v>
      </c>
      <c r="F441" s="126">
        <f>'[1]MASTER RO GU'!F441</f>
        <v>0</v>
      </c>
      <c r="G441" s="126">
        <f>'[1]MASTER RO GU'!I441</f>
        <v>0</v>
      </c>
      <c r="H441" s="126">
        <f>'[1]MASTER RO GU'!J441</f>
        <v>0</v>
      </c>
      <c r="I441" s="126">
        <f>'[1]MASTER RO GU'!L441</f>
        <v>0</v>
      </c>
      <c r="J441" s="126">
        <f t="shared" si="200"/>
        <v>0</v>
      </c>
      <c r="K441" s="119">
        <f t="shared" si="199"/>
        <v>8339000</v>
      </c>
      <c r="L441" s="31">
        <f t="shared" si="194"/>
        <v>8339000</v>
      </c>
      <c r="M441" s="61">
        <f t="shared" si="196"/>
        <v>0</v>
      </c>
      <c r="N441" s="61">
        <f t="shared" si="198"/>
        <v>0</v>
      </c>
      <c r="O441" s="157"/>
      <c r="P441" s="145">
        <f t="shared" si="201"/>
        <v>8339000</v>
      </c>
    </row>
    <row r="442" spans="1:16" s="159" customFormat="1" ht="29.25" hidden="1" customHeight="1" x14ac:dyDescent="0.25">
      <c r="A442" s="41"/>
      <c r="B442" s="125" t="s">
        <v>275</v>
      </c>
      <c r="C442" s="119">
        <v>8967500</v>
      </c>
      <c r="D442" s="126">
        <f>'[1]MASTER SPD '!G442</f>
        <v>0</v>
      </c>
      <c r="E442" s="126">
        <f>'[1]MASTER RO GU'!E442</f>
        <v>0</v>
      </c>
      <c r="F442" s="126">
        <f>'[1]MASTER RO GU'!F442</f>
        <v>0</v>
      </c>
      <c r="G442" s="126">
        <f>'[1]MASTER RO GU'!I442</f>
        <v>0</v>
      </c>
      <c r="H442" s="126">
        <f>'[1]MASTER RO GU'!J442</f>
        <v>0</v>
      </c>
      <c r="I442" s="126">
        <f>'[1]MASTER RO GU'!L442</f>
        <v>0</v>
      </c>
      <c r="J442" s="126">
        <f t="shared" si="200"/>
        <v>0</v>
      </c>
      <c r="K442" s="119">
        <f t="shared" si="199"/>
        <v>8967500</v>
      </c>
      <c r="L442" s="31">
        <f t="shared" si="194"/>
        <v>8967500</v>
      </c>
      <c r="M442" s="61"/>
      <c r="N442" s="61"/>
      <c r="O442" s="157"/>
      <c r="P442" s="145">
        <f t="shared" si="201"/>
        <v>8967500</v>
      </c>
    </row>
    <row r="443" spans="1:16" s="159" customFormat="1" ht="29.25" hidden="1" customHeight="1" x14ac:dyDescent="0.25">
      <c r="A443" s="41"/>
      <c r="B443" s="42" t="s">
        <v>309</v>
      </c>
      <c r="C443" s="119">
        <v>999600</v>
      </c>
      <c r="D443" s="126">
        <f>'[1]MASTER SPD '!G443</f>
        <v>0</v>
      </c>
      <c r="E443" s="126">
        <f>'[1]MASTER RO GU'!E443</f>
        <v>0</v>
      </c>
      <c r="F443" s="126">
        <f>'[1]MASTER RO GU'!F443</f>
        <v>0</v>
      </c>
      <c r="G443" s="126">
        <f>'[1]MASTER RO GU'!I443</f>
        <v>0</v>
      </c>
      <c r="H443" s="126">
        <f>'[1]MASTER RO GU'!J443</f>
        <v>0</v>
      </c>
      <c r="I443" s="126">
        <f>'[1]MASTER RO GU'!L443</f>
        <v>0</v>
      </c>
      <c r="J443" s="126">
        <f t="shared" si="200"/>
        <v>0</v>
      </c>
      <c r="K443" s="119">
        <f t="shared" si="199"/>
        <v>999600</v>
      </c>
      <c r="L443" s="31">
        <f t="shared" si="194"/>
        <v>999600</v>
      </c>
      <c r="M443" s="61">
        <f t="shared" si="196"/>
        <v>0</v>
      </c>
      <c r="N443" s="61">
        <f t="shared" si="198"/>
        <v>0</v>
      </c>
      <c r="O443" s="157"/>
      <c r="P443" s="145">
        <f t="shared" si="201"/>
        <v>999600</v>
      </c>
    </row>
    <row r="444" spans="1:16" s="179" customFormat="1" ht="30.75" customHeight="1" x14ac:dyDescent="0.25">
      <c r="A444" s="62" t="s">
        <v>97</v>
      </c>
      <c r="B444" s="124" t="s">
        <v>98</v>
      </c>
      <c r="C444" s="43">
        <f>SUM(C445:C446)</f>
        <v>260749500</v>
      </c>
      <c r="D444" s="130">
        <f>'[1]MASTER SPD '!G444</f>
        <v>270850000</v>
      </c>
      <c r="E444" s="130">
        <f>'[1]MASTER RO GU'!E444</f>
        <v>0</v>
      </c>
      <c r="F444" s="130">
        <f>'[1]MASTER RO GU'!F444</f>
        <v>180000000</v>
      </c>
      <c r="G444" s="130">
        <f>'[1]MASTER RO GU'!I444</f>
        <v>60749500</v>
      </c>
      <c r="H444" s="130">
        <f>'[1]MASTER RO GU'!J444</f>
        <v>20000000</v>
      </c>
      <c r="I444" s="130">
        <f>'[1]MASTER RO GU'!L444</f>
        <v>260749500</v>
      </c>
      <c r="J444" s="126">
        <f t="shared" si="200"/>
        <v>10100500</v>
      </c>
      <c r="K444" s="63">
        <f t="shared" si="199"/>
        <v>0</v>
      </c>
      <c r="L444" s="60">
        <f t="shared" si="194"/>
        <v>-10100500</v>
      </c>
      <c r="M444" s="177">
        <f t="shared" si="196"/>
        <v>1</v>
      </c>
      <c r="N444" s="61">
        <f t="shared" si="198"/>
        <v>1.0387364117668489</v>
      </c>
      <c r="O444" s="178">
        <f>E928</f>
        <v>0</v>
      </c>
      <c r="P444" s="145">
        <f t="shared" si="201"/>
        <v>-10100500</v>
      </c>
    </row>
    <row r="445" spans="1:16" s="159" customFormat="1" ht="27.75" hidden="1" customHeight="1" x14ac:dyDescent="0.25">
      <c r="A445" s="158" t="s">
        <v>310</v>
      </c>
      <c r="B445" s="132" t="s">
        <v>311</v>
      </c>
      <c r="C445" s="119">
        <f>250800100+7000000</f>
        <v>257800100</v>
      </c>
      <c r="D445" s="126">
        <f>'[1]MASTER SPD '!G445</f>
        <v>268600000</v>
      </c>
      <c r="E445" s="126">
        <f>'[1]MASTER RO GU'!E445</f>
        <v>0</v>
      </c>
      <c r="F445" s="126">
        <f>'[1]MASTER RO GU'!F445</f>
        <v>180000000</v>
      </c>
      <c r="G445" s="126">
        <f>'[1]MASTER RO GU'!I445</f>
        <v>58449500</v>
      </c>
      <c r="H445" s="126">
        <f>'[1]MASTER RO GU'!J445</f>
        <v>0</v>
      </c>
      <c r="I445" s="126">
        <f>'[1]MASTER RO GU'!L445</f>
        <v>238449500</v>
      </c>
      <c r="J445" s="126">
        <f t="shared" si="200"/>
        <v>30150500</v>
      </c>
      <c r="K445" s="119">
        <f t="shared" si="199"/>
        <v>19350600</v>
      </c>
      <c r="L445" s="31">
        <f t="shared" si="194"/>
        <v>-10799900</v>
      </c>
      <c r="M445" s="61">
        <f t="shared" si="196"/>
        <v>0.92493951709095534</v>
      </c>
      <c r="N445" s="61">
        <f t="shared" si="198"/>
        <v>1.0418925361161613</v>
      </c>
      <c r="O445" s="180"/>
      <c r="P445" s="145">
        <f t="shared" si="201"/>
        <v>-10799900</v>
      </c>
    </row>
    <row r="446" spans="1:16" s="159" customFormat="1" ht="28.5" hidden="1" customHeight="1" x14ac:dyDescent="0.25">
      <c r="A446" s="41"/>
      <c r="B446" s="132" t="s">
        <v>312</v>
      </c>
      <c r="C446" s="119">
        <v>2949400</v>
      </c>
      <c r="D446" s="126">
        <f>'[1]MASTER SPD '!G446</f>
        <v>2250000</v>
      </c>
      <c r="E446" s="126">
        <f>'[1]MASTER RO GU'!E446</f>
        <v>0</v>
      </c>
      <c r="F446" s="126">
        <f>'[1]MASTER RO GU'!F446</f>
        <v>0</v>
      </c>
      <c r="G446" s="126">
        <f>'[1]MASTER RO GU'!I446</f>
        <v>2300000</v>
      </c>
      <c r="H446" s="126">
        <f>'[1]MASTER RO GU'!J446</f>
        <v>0</v>
      </c>
      <c r="I446" s="126">
        <f>'[1]MASTER RO GU'!L446</f>
        <v>2300000</v>
      </c>
      <c r="J446" s="126">
        <f t="shared" si="200"/>
        <v>-50000</v>
      </c>
      <c r="K446" s="119">
        <f t="shared" si="199"/>
        <v>649400</v>
      </c>
      <c r="L446" s="31">
        <f t="shared" si="194"/>
        <v>699400</v>
      </c>
      <c r="M446" s="61">
        <f t="shared" si="196"/>
        <v>0.77981962433037233</v>
      </c>
      <c r="N446" s="61">
        <f t="shared" si="198"/>
        <v>0.76286702380145111</v>
      </c>
      <c r="O446" s="157"/>
      <c r="P446" s="145">
        <f t="shared" si="201"/>
        <v>699400</v>
      </c>
    </row>
    <row r="447" spans="1:16" s="51" customFormat="1" ht="18.75" customHeight="1" x14ac:dyDescent="0.25">
      <c r="A447" s="40" t="s">
        <v>54</v>
      </c>
      <c r="B447" s="181" t="s">
        <v>55</v>
      </c>
      <c r="C447" s="49">
        <v>84600000</v>
      </c>
      <c r="D447" s="44">
        <f>'[1]MASTER SPD '!G447</f>
        <v>84600000</v>
      </c>
      <c r="E447" s="44">
        <f>'[1]MASTER RO GU'!E447</f>
        <v>0</v>
      </c>
      <c r="F447" s="44">
        <f>'[1]MASTER RO GU'!F447</f>
        <v>0</v>
      </c>
      <c r="G447" s="44">
        <f>'[1]MASTER RO GU'!I447</f>
        <v>39900000</v>
      </c>
      <c r="H447" s="44">
        <f>'[1]MASTER RO GU'!J447</f>
        <v>41100000</v>
      </c>
      <c r="I447" s="44">
        <f>'[1]MASTER RO GU'!L447</f>
        <v>81000000</v>
      </c>
      <c r="J447" s="44">
        <f t="shared" si="200"/>
        <v>3600000</v>
      </c>
      <c r="K447" s="43">
        <f t="shared" si="199"/>
        <v>3600000</v>
      </c>
      <c r="L447" s="31">
        <f t="shared" si="194"/>
        <v>0</v>
      </c>
      <c r="M447" s="23">
        <f t="shared" si="196"/>
        <v>0.95744680851063835</v>
      </c>
      <c r="N447" s="23">
        <f t="shared" si="198"/>
        <v>1</v>
      </c>
      <c r="O447" s="50">
        <f>O444-L444</f>
        <v>10100500</v>
      </c>
      <c r="P447" s="145">
        <f t="shared" si="201"/>
        <v>10100500</v>
      </c>
    </row>
    <row r="448" spans="1:16" s="184" customFormat="1" ht="21.75" hidden="1" customHeight="1" x14ac:dyDescent="0.25">
      <c r="A448" s="47"/>
      <c r="B448" s="182" t="s">
        <v>313</v>
      </c>
      <c r="C448" s="183">
        <v>0</v>
      </c>
      <c r="D448" s="126">
        <f>'[1]MASTER SPD '!G448</f>
        <v>45900000</v>
      </c>
      <c r="E448" s="126">
        <f>'[1]MASTER RO GU'!E448</f>
        <v>0</v>
      </c>
      <c r="F448" s="126">
        <f>'[1]MASTER RO GU'!F448</f>
        <v>0</v>
      </c>
      <c r="G448" s="126">
        <f>'[1]MASTER RO GU'!I448</f>
        <v>39900000</v>
      </c>
      <c r="H448" s="126">
        <f>'[1]MASTER RO GU'!J448</f>
        <v>0</v>
      </c>
      <c r="I448" s="126">
        <f>'[1]MASTER RO GU'!L448</f>
        <v>39900000</v>
      </c>
      <c r="J448" s="126">
        <f t="shared" si="200"/>
        <v>6000000</v>
      </c>
      <c r="K448" s="119">
        <f t="shared" si="199"/>
        <v>-39900000</v>
      </c>
      <c r="L448" s="31">
        <f t="shared" si="194"/>
        <v>-45900000</v>
      </c>
      <c r="M448" s="61" t="e">
        <f t="shared" si="196"/>
        <v>#DIV/0!</v>
      </c>
      <c r="N448" s="61" t="e">
        <f t="shared" si="198"/>
        <v>#DIV/0!</v>
      </c>
      <c r="O448" s="120"/>
      <c r="P448" s="145">
        <f t="shared" si="201"/>
        <v>-45900000</v>
      </c>
    </row>
    <row r="449" spans="1:20" s="184" customFormat="1" ht="25.5" hidden="1" customHeight="1" x14ac:dyDescent="0.25">
      <c r="A449" s="47"/>
      <c r="B449" s="182" t="s">
        <v>314</v>
      </c>
      <c r="C449" s="183">
        <v>0</v>
      </c>
      <c r="D449" s="126">
        <f>'[1]MASTER SPD '!G449</f>
        <v>0</v>
      </c>
      <c r="E449" s="126">
        <f>'[1]MASTER RO GU'!E449</f>
        <v>0</v>
      </c>
      <c r="F449" s="126">
        <f>'[1]MASTER RO GU'!F449</f>
        <v>0</v>
      </c>
      <c r="G449" s="126">
        <f>'[1]MASTER RO GU'!I449</f>
        <v>0</v>
      </c>
      <c r="H449" s="126">
        <f>'[1]MASTER RO GU'!J449</f>
        <v>0</v>
      </c>
      <c r="I449" s="126">
        <f>'[1]MASTER RO GU'!L449</f>
        <v>0</v>
      </c>
      <c r="J449" s="126">
        <f t="shared" si="200"/>
        <v>0</v>
      </c>
      <c r="K449" s="119">
        <f t="shared" si="199"/>
        <v>0</v>
      </c>
      <c r="L449" s="31">
        <f t="shared" si="194"/>
        <v>0</v>
      </c>
      <c r="M449" s="61"/>
      <c r="N449" s="61"/>
      <c r="O449" s="120"/>
      <c r="P449" s="145">
        <f t="shared" si="201"/>
        <v>0</v>
      </c>
    </row>
    <row r="450" spans="1:20" s="51" customFormat="1" ht="17.45" customHeight="1" x14ac:dyDescent="0.25">
      <c r="A450" s="47" t="s">
        <v>111</v>
      </c>
      <c r="B450" s="131" t="s">
        <v>315</v>
      </c>
      <c r="C450" s="49">
        <v>84180000</v>
      </c>
      <c r="D450" s="44">
        <f>'[1]MASTER SPD '!G450</f>
        <v>84180000</v>
      </c>
      <c r="E450" s="44">
        <f>'[1]MASTER RO GU'!E450</f>
        <v>0</v>
      </c>
      <c r="F450" s="44">
        <f>'[1]MASTER RO GU'!F450</f>
        <v>0</v>
      </c>
      <c r="G450" s="44">
        <f>'[1]MASTER RO GU'!I450</f>
        <v>0</v>
      </c>
      <c r="H450" s="44">
        <f>'[1]MASTER RO GU'!J450</f>
        <v>81940000</v>
      </c>
      <c r="I450" s="44">
        <f>'[1]MASTER RO GU'!L450</f>
        <v>81940000</v>
      </c>
      <c r="J450" s="44">
        <f t="shared" si="200"/>
        <v>2240000</v>
      </c>
      <c r="K450" s="43">
        <f t="shared" si="199"/>
        <v>2240000</v>
      </c>
      <c r="L450" s="31">
        <f t="shared" si="194"/>
        <v>0</v>
      </c>
      <c r="M450" s="23">
        <f t="shared" si="196"/>
        <v>0.97339035400332619</v>
      </c>
      <c r="N450" s="23">
        <f t="shared" si="198"/>
        <v>1</v>
      </c>
      <c r="O450" s="50"/>
      <c r="P450" s="145">
        <f t="shared" si="201"/>
        <v>0</v>
      </c>
    </row>
    <row r="451" spans="1:20" s="51" customFormat="1" ht="17.25" customHeight="1" x14ac:dyDescent="0.25">
      <c r="A451" s="47" t="s">
        <v>214</v>
      </c>
      <c r="B451" s="129" t="s">
        <v>215</v>
      </c>
      <c r="C451" s="49">
        <v>100000000</v>
      </c>
      <c r="D451" s="44">
        <f>'[1]MASTER SPD '!G451</f>
        <v>99950000</v>
      </c>
      <c r="E451" s="44">
        <f>'[1]MASTER RO GU'!E451</f>
        <v>0</v>
      </c>
      <c r="F451" s="44">
        <f>'[1]MASTER RO GU'!F451</f>
        <v>49950000</v>
      </c>
      <c r="G451" s="44">
        <f>'[1]MASTER RO GU'!I451</f>
        <v>0</v>
      </c>
      <c r="H451" s="44">
        <f>'[1]MASTER RO GU'!J451</f>
        <v>50000000</v>
      </c>
      <c r="I451" s="44">
        <f>'[1]MASTER RO GU'!L451</f>
        <v>99950000</v>
      </c>
      <c r="J451" s="44">
        <f t="shared" si="200"/>
        <v>0</v>
      </c>
      <c r="K451" s="43">
        <f t="shared" si="199"/>
        <v>50000</v>
      </c>
      <c r="L451" s="31">
        <f t="shared" si="194"/>
        <v>50000</v>
      </c>
      <c r="M451" s="23">
        <f t="shared" si="196"/>
        <v>0.99950000000000006</v>
      </c>
      <c r="N451" s="23">
        <f t="shared" si="198"/>
        <v>0.99950000000000006</v>
      </c>
      <c r="O451" s="50"/>
      <c r="P451" s="145">
        <f t="shared" si="201"/>
        <v>50000</v>
      </c>
    </row>
    <row r="452" spans="1:20" s="190" customFormat="1" ht="17.25" customHeight="1" x14ac:dyDescent="0.25">
      <c r="A452" s="185" t="s">
        <v>44</v>
      </c>
      <c r="B452" s="186" t="s">
        <v>45</v>
      </c>
      <c r="C452" s="187">
        <f>SUM(C453,C460,C462,C464)</f>
        <v>806400000</v>
      </c>
      <c r="D452" s="30">
        <f>'[1]MASTER SPD '!G452</f>
        <v>806200000</v>
      </c>
      <c r="E452" s="30">
        <f>'[1]MASTER RO GU'!E452</f>
        <v>0</v>
      </c>
      <c r="F452" s="30">
        <f>'[1]MASTER RO GU'!F452</f>
        <v>300000000</v>
      </c>
      <c r="G452" s="30">
        <f>'[1]MASTER RO GU'!I452</f>
        <v>241050000</v>
      </c>
      <c r="H452" s="30">
        <f>'[1]MASTER RO GU'!J452</f>
        <v>242300000</v>
      </c>
      <c r="I452" s="30">
        <f>'[1]MASTER RO GU'!L452</f>
        <v>783350000</v>
      </c>
      <c r="J452" s="30">
        <f t="shared" si="200"/>
        <v>22850000</v>
      </c>
      <c r="K452" s="188">
        <f>SUM(K453,K460)</f>
        <v>23050000</v>
      </c>
      <c r="L452" s="22">
        <f t="shared" si="194"/>
        <v>200000</v>
      </c>
      <c r="M452" s="32">
        <f t="shared" si="196"/>
        <v>0.97141617063492058</v>
      </c>
      <c r="N452" s="32">
        <f t="shared" si="198"/>
        <v>0.99975198412698407</v>
      </c>
      <c r="O452" s="189"/>
      <c r="P452" s="145">
        <f t="shared" si="201"/>
        <v>200000</v>
      </c>
      <c r="T452" s="190" t="s">
        <v>316</v>
      </c>
    </row>
    <row r="453" spans="1:20" s="190" customFormat="1" ht="17.25" customHeight="1" x14ac:dyDescent="0.25">
      <c r="A453" s="40" t="s">
        <v>46</v>
      </c>
      <c r="B453" s="34" t="s">
        <v>47</v>
      </c>
      <c r="C453" s="188">
        <f t="shared" ref="C453" si="202">SUM(C454,C457,C458,C459)</f>
        <v>602900000</v>
      </c>
      <c r="D453" s="30">
        <f>'[1]MASTER SPD '!G453</f>
        <v>602700000</v>
      </c>
      <c r="E453" s="30">
        <f>'[1]MASTER RO GU'!E453</f>
        <v>0</v>
      </c>
      <c r="F453" s="30">
        <f>'[1]MASTER RO GU'!F453</f>
        <v>200000000</v>
      </c>
      <c r="G453" s="30">
        <f>'[1]MASTER RO GU'!I453</f>
        <v>222550000</v>
      </c>
      <c r="H453" s="30">
        <f>'[1]MASTER RO GU'!J453</f>
        <v>157300000</v>
      </c>
      <c r="I453" s="30">
        <f>'[1]MASTER RO GU'!L453</f>
        <v>579850000</v>
      </c>
      <c r="J453" s="30">
        <f t="shared" si="200"/>
        <v>22850000</v>
      </c>
      <c r="K453" s="188">
        <f>SUM(K454,K457,K458,K459)</f>
        <v>23050000</v>
      </c>
      <c r="L453" s="22">
        <f t="shared" si="194"/>
        <v>200000</v>
      </c>
      <c r="M453" s="32">
        <f t="shared" si="196"/>
        <v>0.96176812074970974</v>
      </c>
      <c r="N453" s="32">
        <f t="shared" si="198"/>
        <v>0.99966827002819703</v>
      </c>
      <c r="O453" s="189">
        <v>23075100</v>
      </c>
      <c r="P453" s="145">
        <f t="shared" si="201"/>
        <v>23275100</v>
      </c>
    </row>
    <row r="454" spans="1:20" s="46" customFormat="1" ht="30.75" customHeight="1" x14ac:dyDescent="0.25">
      <c r="A454" s="41" t="s">
        <v>56</v>
      </c>
      <c r="B454" s="89" t="s">
        <v>57</v>
      </c>
      <c r="C454" s="90">
        <v>185500000</v>
      </c>
      <c r="D454" s="44">
        <f>'[1]MASTER SPD '!G454</f>
        <v>185500000</v>
      </c>
      <c r="E454" s="44">
        <f>'[1]MASTER RO GU'!E454</f>
        <v>0</v>
      </c>
      <c r="F454" s="44">
        <f>'[1]MASTER RO GU'!F454</f>
        <v>0</v>
      </c>
      <c r="G454" s="44">
        <f>'[1]MASTER RO GU'!I454</f>
        <v>30700000</v>
      </c>
      <c r="H454" s="44">
        <f>'[1]MASTER RO GU'!J454</f>
        <v>132300000</v>
      </c>
      <c r="I454" s="44">
        <f>'[1]MASTER RO GU'!L454</f>
        <v>163000000</v>
      </c>
      <c r="J454" s="112">
        <f t="shared" si="200"/>
        <v>22500000</v>
      </c>
      <c r="K454" s="43">
        <f>C454-I454</f>
        <v>22500000</v>
      </c>
      <c r="L454" s="31">
        <f t="shared" si="194"/>
        <v>0</v>
      </c>
      <c r="M454" s="23">
        <f t="shared" si="196"/>
        <v>0.87870619946091644</v>
      </c>
      <c r="N454" s="23">
        <f t="shared" si="198"/>
        <v>1</v>
      </c>
      <c r="O454" s="45">
        <v>1399910</v>
      </c>
      <c r="P454" s="145">
        <f t="shared" si="201"/>
        <v>1399910</v>
      </c>
    </row>
    <row r="455" spans="1:20" s="159" customFormat="1" ht="27" hidden="1" customHeight="1" x14ac:dyDescent="0.25">
      <c r="A455" s="41"/>
      <c r="B455" s="89" t="s">
        <v>317</v>
      </c>
      <c r="C455" s="191">
        <v>185000000</v>
      </c>
      <c r="D455" s="126">
        <f>'[1]MASTER SPD '!G455</f>
        <v>81400000</v>
      </c>
      <c r="E455" s="126">
        <f>'[1]MASTER RO GU'!E455</f>
        <v>0</v>
      </c>
      <c r="F455" s="126">
        <f>'[1]MASTER RO GU'!F455</f>
        <v>0</v>
      </c>
      <c r="G455" s="126">
        <f>'[1]MASTER RO GU'!I455</f>
        <v>30700000</v>
      </c>
      <c r="H455" s="126">
        <f>'[1]MASTER RO GU'!J455</f>
        <v>0</v>
      </c>
      <c r="I455" s="126">
        <f>'[1]MASTER RO GU'!L455</f>
        <v>30700000</v>
      </c>
      <c r="J455" s="126">
        <f t="shared" si="200"/>
        <v>50700000</v>
      </c>
      <c r="K455" s="119">
        <v>0</v>
      </c>
      <c r="L455" s="31">
        <f t="shared" si="194"/>
        <v>103600000</v>
      </c>
      <c r="M455" s="192"/>
      <c r="N455" s="61"/>
      <c r="O455" s="157"/>
      <c r="P455" s="145">
        <f t="shared" si="201"/>
        <v>103600000</v>
      </c>
    </row>
    <row r="456" spans="1:20" s="159" customFormat="1" ht="30" hidden="1" customHeight="1" x14ac:dyDescent="0.25">
      <c r="A456" s="41"/>
      <c r="B456" s="193" t="s">
        <v>318</v>
      </c>
      <c r="C456" s="191">
        <v>0</v>
      </c>
      <c r="D456" s="126">
        <f>'[1]MASTER SPD '!G456</f>
        <v>0</v>
      </c>
      <c r="E456" s="126">
        <f>'[1]MASTER RO GU'!E456</f>
        <v>0</v>
      </c>
      <c r="F456" s="126">
        <f>'[1]MASTER RO GU'!F456</f>
        <v>0</v>
      </c>
      <c r="G456" s="126">
        <f>'[1]MASTER RO GU'!I456</f>
        <v>0</v>
      </c>
      <c r="H456" s="126">
        <f>'[1]MASTER RO GU'!J456</f>
        <v>0</v>
      </c>
      <c r="I456" s="126">
        <f>'[1]MASTER RO GU'!L456</f>
        <v>0</v>
      </c>
      <c r="J456" s="126">
        <f t="shared" si="200"/>
        <v>0</v>
      </c>
      <c r="K456" s="119"/>
      <c r="L456" s="31">
        <f t="shared" si="194"/>
        <v>0</v>
      </c>
      <c r="M456" s="192"/>
      <c r="N456" s="61"/>
      <c r="O456" s="157"/>
      <c r="P456" s="145">
        <f t="shared" si="201"/>
        <v>0</v>
      </c>
    </row>
    <row r="457" spans="1:20" s="51" customFormat="1" ht="17.25" customHeight="1" x14ac:dyDescent="0.25">
      <c r="A457" s="47" t="s">
        <v>135</v>
      </c>
      <c r="B457" s="48" t="s">
        <v>319</v>
      </c>
      <c r="C457" s="88">
        <v>192400000</v>
      </c>
      <c r="D457" s="44">
        <f>'[1]MASTER SPD '!G457</f>
        <v>192200000</v>
      </c>
      <c r="E457" s="44">
        <f>'[1]MASTER RO GU'!E457</f>
        <v>0</v>
      </c>
      <c r="F457" s="44">
        <f>'[1]MASTER RO GU'!F457</f>
        <v>0</v>
      </c>
      <c r="G457" s="44">
        <f>'[1]MASTER RO GU'!I457</f>
        <v>191850000</v>
      </c>
      <c r="H457" s="44">
        <f>'[1]MASTER RO GU'!J457</f>
        <v>0</v>
      </c>
      <c r="I457" s="44">
        <f>'[1]MASTER RO GU'!L457</f>
        <v>191850000</v>
      </c>
      <c r="J457" s="44">
        <f t="shared" si="200"/>
        <v>350000</v>
      </c>
      <c r="K457" s="43">
        <f>C457-I457</f>
        <v>550000</v>
      </c>
      <c r="L457" s="63">
        <f t="shared" si="194"/>
        <v>200000</v>
      </c>
      <c r="M457" s="54">
        <f t="shared" ref="M457:M489" si="203">I457/C457*100%</f>
        <v>0.99714137214137211</v>
      </c>
      <c r="N457" s="54">
        <f t="shared" si="198"/>
        <v>0.99896049896049899</v>
      </c>
      <c r="O457" s="50">
        <v>4216800</v>
      </c>
      <c r="P457" s="145">
        <f t="shared" si="201"/>
        <v>4416800</v>
      </c>
    </row>
    <row r="458" spans="1:20" s="51" customFormat="1" ht="17.25" customHeight="1" x14ac:dyDescent="0.25">
      <c r="A458" s="47" t="s">
        <v>320</v>
      </c>
      <c r="B458" s="66" t="s">
        <v>321</v>
      </c>
      <c r="C458" s="88">
        <v>200000000</v>
      </c>
      <c r="D458" s="44">
        <f>'[1]MASTER SPD '!G458</f>
        <v>200000000</v>
      </c>
      <c r="E458" s="44">
        <f>'[1]MASTER RO GU'!E458</f>
        <v>0</v>
      </c>
      <c r="F458" s="44">
        <f>'[1]MASTER RO GU'!F458</f>
        <v>200000000</v>
      </c>
      <c r="G458" s="44">
        <f>'[1]MASTER RO GU'!I458</f>
        <v>0</v>
      </c>
      <c r="H458" s="44">
        <f>'[1]MASTER RO GU'!J458</f>
        <v>0</v>
      </c>
      <c r="I458" s="44">
        <f>'[1]MASTER RO GU'!L458</f>
        <v>200000000</v>
      </c>
      <c r="J458" s="44">
        <f t="shared" si="200"/>
        <v>0</v>
      </c>
      <c r="K458" s="43">
        <f>C458-I458</f>
        <v>0</v>
      </c>
      <c r="L458" s="63">
        <f t="shared" si="194"/>
        <v>0</v>
      </c>
      <c r="M458" s="54">
        <f t="shared" si="203"/>
        <v>1</v>
      </c>
      <c r="N458" s="54">
        <f t="shared" si="198"/>
        <v>1</v>
      </c>
      <c r="O458" s="50">
        <v>4224000</v>
      </c>
      <c r="P458" s="145">
        <f t="shared" si="201"/>
        <v>4224000</v>
      </c>
    </row>
    <row r="459" spans="1:20" s="51" customFormat="1" ht="18" customHeight="1" x14ac:dyDescent="0.25">
      <c r="A459" s="47" t="s">
        <v>288</v>
      </c>
      <c r="B459" s="138" t="s">
        <v>322</v>
      </c>
      <c r="C459" s="88">
        <v>25000000</v>
      </c>
      <c r="D459" s="44">
        <f>'[1]MASTER SPD '!G459</f>
        <v>25000000</v>
      </c>
      <c r="E459" s="44">
        <f>'[1]MASTER RO GU'!E459</f>
        <v>0</v>
      </c>
      <c r="F459" s="44">
        <f>'[1]MASTER RO GU'!F459</f>
        <v>0</v>
      </c>
      <c r="G459" s="44">
        <f>'[1]MASTER RO GU'!I459</f>
        <v>0</v>
      </c>
      <c r="H459" s="44">
        <f>'[1]MASTER RO GU'!J459</f>
        <v>25000000</v>
      </c>
      <c r="I459" s="44">
        <f>'[1]MASTER RO GU'!L459</f>
        <v>25000000</v>
      </c>
      <c r="J459" s="44">
        <f t="shared" si="200"/>
        <v>0</v>
      </c>
      <c r="K459" s="43">
        <f>C459-I459</f>
        <v>0</v>
      </c>
      <c r="L459" s="31">
        <f t="shared" si="194"/>
        <v>0</v>
      </c>
      <c r="M459" s="23">
        <f t="shared" si="203"/>
        <v>1</v>
      </c>
      <c r="N459" s="23">
        <f t="shared" si="198"/>
        <v>1</v>
      </c>
      <c r="O459" s="50">
        <v>648000</v>
      </c>
      <c r="P459" s="145">
        <f t="shared" si="201"/>
        <v>648000</v>
      </c>
    </row>
    <row r="460" spans="1:20" s="39" customFormat="1" ht="17.25" customHeight="1" x14ac:dyDescent="0.25">
      <c r="A460" s="40" t="s">
        <v>60</v>
      </c>
      <c r="B460" s="181" t="s">
        <v>61</v>
      </c>
      <c r="C460" s="37">
        <f>C461</f>
        <v>30000000</v>
      </c>
      <c r="D460" s="30">
        <f>'[1]MASTER SPD '!G460</f>
        <v>30000000</v>
      </c>
      <c r="E460" s="30">
        <f>'[1]MASTER RO GU'!E460</f>
        <v>0</v>
      </c>
      <c r="F460" s="30">
        <f>'[1]MASTER RO GU'!F460</f>
        <v>0</v>
      </c>
      <c r="G460" s="30">
        <f>'[1]MASTER RO GU'!I460</f>
        <v>0</v>
      </c>
      <c r="H460" s="30">
        <f>'[1]MASTER RO GU'!J460</f>
        <v>30000000</v>
      </c>
      <c r="I460" s="30">
        <f>'[1]MASTER RO GU'!L460</f>
        <v>30000000</v>
      </c>
      <c r="J460" s="30">
        <f t="shared" si="200"/>
        <v>0</v>
      </c>
      <c r="K460" s="37">
        <f t="shared" ref="K460" si="204">K461</f>
        <v>0</v>
      </c>
      <c r="L460" s="22">
        <f t="shared" si="194"/>
        <v>0</v>
      </c>
      <c r="M460" s="32">
        <f t="shared" si="203"/>
        <v>1</v>
      </c>
      <c r="N460" s="32">
        <f t="shared" si="198"/>
        <v>1</v>
      </c>
      <c r="O460" s="38">
        <f>SUM(O453:O459)</f>
        <v>33563810</v>
      </c>
      <c r="P460" s="145">
        <f t="shared" si="201"/>
        <v>33563810</v>
      </c>
    </row>
    <row r="461" spans="1:20" s="51" customFormat="1" ht="17.25" customHeight="1" x14ac:dyDescent="0.25">
      <c r="A461" s="47" t="s">
        <v>226</v>
      </c>
      <c r="B461" s="129" t="s">
        <v>227</v>
      </c>
      <c r="C461" s="49">
        <v>30000000</v>
      </c>
      <c r="D461" s="44">
        <f>'[1]MASTER SPD '!G461</f>
        <v>30000000</v>
      </c>
      <c r="E461" s="44">
        <f>'[1]MASTER RO GU'!E461</f>
        <v>0</v>
      </c>
      <c r="F461" s="44">
        <f>'[1]MASTER RO GU'!F461</f>
        <v>0</v>
      </c>
      <c r="G461" s="44">
        <f>'[1]MASTER RO GU'!I461</f>
        <v>0</v>
      </c>
      <c r="H461" s="44">
        <f>'[1]MASTER RO GU'!J461</f>
        <v>30000000</v>
      </c>
      <c r="I461" s="44">
        <f>'[1]MASTER RO GU'!L461</f>
        <v>30000000</v>
      </c>
      <c r="J461" s="44">
        <f t="shared" si="200"/>
        <v>0</v>
      </c>
      <c r="K461" s="43">
        <f>C461-I461</f>
        <v>0</v>
      </c>
      <c r="L461" s="31">
        <f t="shared" si="194"/>
        <v>0</v>
      </c>
      <c r="M461" s="23">
        <f t="shared" si="203"/>
        <v>1</v>
      </c>
      <c r="N461" s="23">
        <f t="shared" si="198"/>
        <v>1</v>
      </c>
      <c r="O461" s="50">
        <f>O460-C436</f>
        <v>190000</v>
      </c>
      <c r="P461" s="145">
        <f t="shared" si="201"/>
        <v>190000</v>
      </c>
    </row>
    <row r="462" spans="1:20" s="51" customFormat="1" ht="17.25" customHeight="1" x14ac:dyDescent="0.25">
      <c r="A462" s="40" t="s">
        <v>255</v>
      </c>
      <c r="B462" s="65" t="s">
        <v>256</v>
      </c>
      <c r="C462" s="37">
        <f>C463</f>
        <v>155000000</v>
      </c>
      <c r="D462" s="37">
        <f>D463</f>
        <v>155000000</v>
      </c>
      <c r="E462" s="30">
        <f>'[1]MASTER RO GU'!E462</f>
        <v>0</v>
      </c>
      <c r="F462" s="30">
        <f>'[1]MASTER RO GU'!F462</f>
        <v>100000000</v>
      </c>
      <c r="G462" s="30">
        <f>'[1]MASTER RO GU'!I462</f>
        <v>0</v>
      </c>
      <c r="H462" s="30">
        <f>'[1]MASTER RO GU'!J462</f>
        <v>55000000</v>
      </c>
      <c r="I462" s="30">
        <f>'[1]MASTER RO GU'!L462</f>
        <v>155000000</v>
      </c>
      <c r="J462" s="30">
        <f t="shared" si="200"/>
        <v>0</v>
      </c>
      <c r="K462" s="28">
        <f t="shared" ref="K462:K463" si="205">C462-I462</f>
        <v>0</v>
      </c>
      <c r="L462" s="22">
        <f t="shared" si="194"/>
        <v>0</v>
      </c>
      <c r="M462" s="32">
        <f t="shared" si="203"/>
        <v>1</v>
      </c>
      <c r="N462" s="32">
        <f t="shared" si="198"/>
        <v>1</v>
      </c>
      <c r="O462" s="50"/>
      <c r="P462" s="145">
        <f t="shared" si="201"/>
        <v>0</v>
      </c>
    </row>
    <row r="463" spans="1:20" s="51" customFormat="1" ht="17.25" customHeight="1" x14ac:dyDescent="0.25">
      <c r="A463" s="47" t="s">
        <v>257</v>
      </c>
      <c r="B463" s="66" t="s">
        <v>258</v>
      </c>
      <c r="C463" s="49">
        <v>155000000</v>
      </c>
      <c r="D463" s="44">
        <f>'[1]MASTER SPD '!G463</f>
        <v>155000000</v>
      </c>
      <c r="E463" s="44">
        <f>'[1]MASTER RO GU'!E463</f>
        <v>0</v>
      </c>
      <c r="F463" s="44">
        <f>'[1]MASTER RO GU'!F463</f>
        <v>100000000</v>
      </c>
      <c r="G463" s="44">
        <f>'[1]MASTER RO GU'!I463</f>
        <v>0</v>
      </c>
      <c r="H463" s="44">
        <f>'[1]MASTER RO GU'!J463</f>
        <v>55000000</v>
      </c>
      <c r="I463" s="44">
        <f>'[1]MASTER RO GU'!L463</f>
        <v>155000000</v>
      </c>
      <c r="J463" s="44">
        <f t="shared" si="200"/>
        <v>0</v>
      </c>
      <c r="K463" s="43">
        <f t="shared" si="205"/>
        <v>0</v>
      </c>
      <c r="L463" s="31">
        <f t="shared" si="194"/>
        <v>0</v>
      </c>
      <c r="M463" s="23">
        <f t="shared" si="203"/>
        <v>1</v>
      </c>
      <c r="N463" s="23">
        <f t="shared" si="198"/>
        <v>1</v>
      </c>
      <c r="O463" s="50"/>
      <c r="P463" s="145">
        <f t="shared" si="201"/>
        <v>0</v>
      </c>
    </row>
    <row r="464" spans="1:20" s="39" customFormat="1" ht="17.25" customHeight="1" x14ac:dyDescent="0.25">
      <c r="A464" s="40" t="s">
        <v>323</v>
      </c>
      <c r="B464" s="181" t="s">
        <v>324</v>
      </c>
      <c r="C464" s="37">
        <f>C465</f>
        <v>18500000</v>
      </c>
      <c r="D464" s="30">
        <f>'[1]MASTER SPD '!G464</f>
        <v>18500000</v>
      </c>
      <c r="E464" s="30">
        <f>'[1]MASTER RO GU'!E464</f>
        <v>0</v>
      </c>
      <c r="F464" s="30">
        <f>'[1]MASTER RO GU'!F464</f>
        <v>0</v>
      </c>
      <c r="G464" s="30">
        <f>'[1]MASTER RO GU'!I464</f>
        <v>18500000</v>
      </c>
      <c r="H464" s="30">
        <f>'[1]MASTER RO GU'!J464</f>
        <v>0</v>
      </c>
      <c r="I464" s="30">
        <f>'[1]MASTER RO GU'!L464</f>
        <v>18500000</v>
      </c>
      <c r="J464" s="30">
        <f t="shared" si="200"/>
        <v>0</v>
      </c>
      <c r="K464" s="37">
        <f t="shared" ref="K464:K465" si="206">K465</f>
        <v>0</v>
      </c>
      <c r="L464" s="31">
        <f t="shared" si="194"/>
        <v>0</v>
      </c>
      <c r="M464" s="54">
        <f t="shared" si="203"/>
        <v>1</v>
      </c>
      <c r="N464" s="23">
        <f t="shared" si="198"/>
        <v>1</v>
      </c>
      <c r="O464" s="38"/>
      <c r="P464" s="145">
        <f t="shared" si="201"/>
        <v>0</v>
      </c>
    </row>
    <row r="465" spans="1:16" s="25" customFormat="1" ht="18" customHeight="1" x14ac:dyDescent="0.25">
      <c r="A465" s="26" t="s">
        <v>325</v>
      </c>
      <c r="B465" s="123" t="s">
        <v>326</v>
      </c>
      <c r="C465" s="28">
        <f>C466</f>
        <v>18500000</v>
      </c>
      <c r="D465" s="30">
        <f>'[1]MASTER SPD '!G465</f>
        <v>18500000</v>
      </c>
      <c r="E465" s="30">
        <f>'[1]MASTER RO GU'!E465</f>
        <v>0</v>
      </c>
      <c r="F465" s="30">
        <f>'[1]MASTER RO GU'!F465</f>
        <v>0</v>
      </c>
      <c r="G465" s="30">
        <f>'[1]MASTER RO GU'!I465</f>
        <v>18500000</v>
      </c>
      <c r="H465" s="30">
        <f>'[1]MASTER RO GU'!J465</f>
        <v>0</v>
      </c>
      <c r="I465" s="30">
        <f>'[1]MASTER RO GU'!L465</f>
        <v>18500000</v>
      </c>
      <c r="J465" s="30">
        <f t="shared" si="200"/>
        <v>0</v>
      </c>
      <c r="K465" s="28">
        <f t="shared" si="206"/>
        <v>0</v>
      </c>
      <c r="L465" s="31">
        <f t="shared" si="194"/>
        <v>0</v>
      </c>
      <c r="M465" s="23">
        <f t="shared" si="203"/>
        <v>1</v>
      </c>
      <c r="N465" s="23">
        <f t="shared" si="198"/>
        <v>1</v>
      </c>
      <c r="O465" s="24"/>
      <c r="P465" s="145">
        <f t="shared" si="201"/>
        <v>0</v>
      </c>
    </row>
    <row r="466" spans="1:16" s="46" customFormat="1" ht="31.5" customHeight="1" x14ac:dyDescent="0.25">
      <c r="A466" s="41" t="s">
        <v>327</v>
      </c>
      <c r="B466" s="124" t="s">
        <v>328</v>
      </c>
      <c r="C466" s="43">
        <v>18500000</v>
      </c>
      <c r="D466" s="44">
        <f>'[1]MASTER SPD '!G466</f>
        <v>18500000</v>
      </c>
      <c r="E466" s="44">
        <f>'[1]MASTER RO GU'!E466</f>
        <v>0</v>
      </c>
      <c r="F466" s="44">
        <f>'[1]MASTER RO GU'!F466</f>
        <v>0</v>
      </c>
      <c r="G466" s="44">
        <f>'[1]MASTER RO GU'!L466</f>
        <v>18500000</v>
      </c>
      <c r="H466" s="44">
        <f>'[1]MASTER RO GU'!J466</f>
        <v>0</v>
      </c>
      <c r="I466" s="44">
        <f>'[1]MASTER RO GU'!L466</f>
        <v>18500000</v>
      </c>
      <c r="J466" s="44">
        <f t="shared" si="200"/>
        <v>0</v>
      </c>
      <c r="K466" s="43">
        <f>C466-I466</f>
        <v>0</v>
      </c>
      <c r="L466" s="31">
        <f t="shared" si="194"/>
        <v>0</v>
      </c>
      <c r="M466" s="23">
        <f t="shared" si="203"/>
        <v>1</v>
      </c>
      <c r="N466" s="23">
        <f t="shared" si="198"/>
        <v>1</v>
      </c>
      <c r="O466" s="45"/>
      <c r="P466" s="145">
        <f t="shared" si="201"/>
        <v>0</v>
      </c>
    </row>
    <row r="467" spans="1:16" s="39" customFormat="1" ht="18" customHeight="1" x14ac:dyDescent="0.25">
      <c r="A467" s="91" t="s">
        <v>66</v>
      </c>
      <c r="B467" s="65" t="s">
        <v>67</v>
      </c>
      <c r="C467" s="92">
        <f>C468</f>
        <v>658447000</v>
      </c>
      <c r="D467" s="30">
        <f>'[1]MASTER SPD '!G467</f>
        <v>658447000</v>
      </c>
      <c r="E467" s="30">
        <f>'[1]MASTER RO GU'!E467</f>
        <v>0</v>
      </c>
      <c r="F467" s="30">
        <f>'[1]MASTER RO GU'!F467</f>
        <v>0</v>
      </c>
      <c r="G467" s="30">
        <f>'[1]MASTER RO GU'!I467</f>
        <v>97258050</v>
      </c>
      <c r="H467" s="30">
        <f>'[1]MASTER RO GU'!J467</f>
        <v>556972700</v>
      </c>
      <c r="I467" s="30">
        <f>'[1]MASTER RO GU'!L467</f>
        <v>654230750</v>
      </c>
      <c r="J467" s="30">
        <f t="shared" si="200"/>
        <v>4216250</v>
      </c>
      <c r="K467" s="92">
        <f t="shared" ref="K467" si="207">K468</f>
        <v>4216250</v>
      </c>
      <c r="L467" s="22">
        <f t="shared" si="194"/>
        <v>0</v>
      </c>
      <c r="M467" s="32">
        <f t="shared" si="203"/>
        <v>0.99359667520696426</v>
      </c>
      <c r="N467" s="32">
        <f t="shared" si="198"/>
        <v>1</v>
      </c>
      <c r="O467" s="38"/>
      <c r="P467" s="145">
        <f t="shared" si="201"/>
        <v>0</v>
      </c>
    </row>
    <row r="468" spans="1:16" s="39" customFormat="1" ht="18" customHeight="1" x14ac:dyDescent="0.25">
      <c r="A468" s="91" t="s">
        <v>68</v>
      </c>
      <c r="B468" s="65" t="s">
        <v>69</v>
      </c>
      <c r="C468" s="92">
        <f>C469+C472+C473</f>
        <v>658447000</v>
      </c>
      <c r="D468" s="30">
        <f>'[1]MASTER SPD '!G468</f>
        <v>658447000</v>
      </c>
      <c r="E468" s="92">
        <f t="shared" ref="E468:K468" si="208">E469+E472+E473</f>
        <v>0</v>
      </c>
      <c r="F468" s="92">
        <f t="shared" si="208"/>
        <v>0</v>
      </c>
      <c r="G468" s="92">
        <f t="shared" si="208"/>
        <v>97258050</v>
      </c>
      <c r="H468" s="92">
        <f t="shared" si="208"/>
        <v>556972700</v>
      </c>
      <c r="I468" s="92">
        <f t="shared" si="208"/>
        <v>654230750</v>
      </c>
      <c r="J468" s="92">
        <f t="shared" si="208"/>
        <v>4216250</v>
      </c>
      <c r="K468" s="92">
        <f t="shared" si="208"/>
        <v>4216250</v>
      </c>
      <c r="L468" s="22">
        <f t="shared" si="194"/>
        <v>0</v>
      </c>
      <c r="M468" s="32">
        <f t="shared" si="203"/>
        <v>0.99359667520696426</v>
      </c>
      <c r="N468" s="32">
        <f t="shared" si="198"/>
        <v>1</v>
      </c>
      <c r="O468" s="38"/>
      <c r="P468" s="145">
        <f t="shared" si="201"/>
        <v>0</v>
      </c>
    </row>
    <row r="469" spans="1:16" s="51" customFormat="1" ht="18" customHeight="1" x14ac:dyDescent="0.25">
      <c r="A469" s="93" t="s">
        <v>70</v>
      </c>
      <c r="B469" s="66" t="s">
        <v>71</v>
      </c>
      <c r="C469" s="88">
        <v>46087000</v>
      </c>
      <c r="D469" s="44">
        <f>'[1]MASTER SPD '!G469</f>
        <v>46087000</v>
      </c>
      <c r="E469" s="44">
        <f>'[1]MASTER RO GU'!E469</f>
        <v>0</v>
      </c>
      <c r="F469" s="44">
        <f>'[1]MASTER RO GU'!F469</f>
        <v>0</v>
      </c>
      <c r="G469" s="44">
        <f>'[1]MASTER RO GU'!I469</f>
        <v>46087000</v>
      </c>
      <c r="H469" s="44">
        <f>'[1]MASTER RO GU'!J469</f>
        <v>0</v>
      </c>
      <c r="I469" s="44">
        <f>'[1]MASTER RO GU'!L469</f>
        <v>46087000</v>
      </c>
      <c r="J469" s="44">
        <f t="shared" si="200"/>
        <v>0</v>
      </c>
      <c r="K469" s="43">
        <f>C469-I469</f>
        <v>0</v>
      </c>
      <c r="L469" s="31">
        <f t="shared" si="194"/>
        <v>0</v>
      </c>
      <c r="M469" s="23">
        <f t="shared" si="203"/>
        <v>1</v>
      </c>
      <c r="N469" s="23">
        <f t="shared" si="198"/>
        <v>1</v>
      </c>
      <c r="O469" s="50"/>
      <c r="P469" s="145">
        <f t="shared" si="201"/>
        <v>0</v>
      </c>
    </row>
    <row r="470" spans="1:16" s="184" customFormat="1" ht="14.25" hidden="1" customHeight="1" x14ac:dyDescent="0.25">
      <c r="A470" s="194"/>
      <c r="B470" s="169" t="s">
        <v>329</v>
      </c>
      <c r="C470" s="170">
        <v>0</v>
      </c>
      <c r="D470" s="126">
        <f>'[1]MASTER SPD '!G470</f>
        <v>0</v>
      </c>
      <c r="E470" s="126">
        <f>'[1]MASTER RO GU'!E470</f>
        <v>0</v>
      </c>
      <c r="F470" s="126">
        <f>'[1]MASTER RO GU'!F470</f>
        <v>0</v>
      </c>
      <c r="G470" s="126">
        <f>'[1]MASTER RO GU'!I470</f>
        <v>0</v>
      </c>
      <c r="H470" s="126">
        <f>'[1]MASTER RO GU'!J470</f>
        <v>0</v>
      </c>
      <c r="I470" s="126">
        <f>'[1]MASTER RO GU'!L470</f>
        <v>0</v>
      </c>
      <c r="J470" s="126">
        <f t="shared" si="200"/>
        <v>0</v>
      </c>
      <c r="K470" s="119">
        <f>C470-I470</f>
        <v>0</v>
      </c>
      <c r="L470" s="31">
        <f t="shared" si="194"/>
        <v>0</v>
      </c>
      <c r="M470" s="61" t="e">
        <f t="shared" si="203"/>
        <v>#DIV/0!</v>
      </c>
      <c r="N470" s="61" t="e">
        <f t="shared" si="198"/>
        <v>#DIV/0!</v>
      </c>
      <c r="O470" s="120"/>
      <c r="P470" s="145">
        <f t="shared" si="201"/>
        <v>0</v>
      </c>
    </row>
    <row r="471" spans="1:16" s="184" customFormat="1" ht="16.5" hidden="1" customHeight="1" x14ac:dyDescent="0.25">
      <c r="A471" s="194"/>
      <c r="B471" s="169" t="s">
        <v>330</v>
      </c>
      <c r="C471" s="170">
        <v>0</v>
      </c>
      <c r="D471" s="126">
        <f>'[1]MASTER SPD '!G471</f>
        <v>0</v>
      </c>
      <c r="E471" s="126">
        <f>'[1]MASTER RO GU'!E471</f>
        <v>0</v>
      </c>
      <c r="F471" s="126">
        <f>'[1]MASTER RO GU'!F471</f>
        <v>0</v>
      </c>
      <c r="G471" s="126">
        <f>'[1]MASTER RO GU'!I471</f>
        <v>0</v>
      </c>
      <c r="H471" s="126">
        <f>'[1]MASTER RO GU'!J471</f>
        <v>0</v>
      </c>
      <c r="I471" s="126">
        <f>'[1]MASTER RO GU'!L471</f>
        <v>0</v>
      </c>
      <c r="J471" s="126">
        <f t="shared" si="200"/>
        <v>0</v>
      </c>
      <c r="K471" s="119">
        <f>C471-I471</f>
        <v>0</v>
      </c>
      <c r="L471" s="31">
        <f t="shared" si="194"/>
        <v>0</v>
      </c>
      <c r="M471" s="61" t="e">
        <f t="shared" si="203"/>
        <v>#DIV/0!</v>
      </c>
      <c r="N471" s="61" t="e">
        <f t="shared" si="198"/>
        <v>#DIV/0!</v>
      </c>
      <c r="O471" s="120"/>
      <c r="P471" s="145">
        <f t="shared" si="201"/>
        <v>0</v>
      </c>
    </row>
    <row r="472" spans="1:16" s="51" customFormat="1" ht="18" customHeight="1" x14ac:dyDescent="0.25">
      <c r="A472" s="93" t="s">
        <v>70</v>
      </c>
      <c r="B472" s="66" t="s">
        <v>331</v>
      </c>
      <c r="C472" s="88">
        <f>393240000+9790000</f>
        <v>403030000</v>
      </c>
      <c r="D472" s="44">
        <f>'[1]MASTER SPD '!G472</f>
        <v>403030000</v>
      </c>
      <c r="E472" s="44">
        <f>'[1]MASTER RO GU'!E472</f>
        <v>0</v>
      </c>
      <c r="F472" s="44">
        <f>'[1]MASTER RO GU'!F472</f>
        <v>0</v>
      </c>
      <c r="G472" s="44">
        <f>'[1]MASTER RO GU'!I472</f>
        <v>51171050</v>
      </c>
      <c r="H472" s="44">
        <f>'[1]MASTER RO GU'!J472</f>
        <v>350992700</v>
      </c>
      <c r="I472" s="44">
        <f>'[1]MASTER RO GU'!L472</f>
        <v>402163750</v>
      </c>
      <c r="J472" s="44">
        <f t="shared" si="200"/>
        <v>866250</v>
      </c>
      <c r="K472" s="43">
        <f>C472-I472</f>
        <v>866250</v>
      </c>
      <c r="L472" s="31">
        <f t="shared" si="194"/>
        <v>0</v>
      </c>
      <c r="M472" s="23">
        <f t="shared" si="203"/>
        <v>0.99785065627868896</v>
      </c>
      <c r="N472" s="23">
        <f t="shared" si="198"/>
        <v>1</v>
      </c>
      <c r="O472" s="50"/>
      <c r="P472" s="145">
        <f t="shared" si="201"/>
        <v>0</v>
      </c>
    </row>
    <row r="473" spans="1:16" s="51" customFormat="1" ht="17.45" customHeight="1" x14ac:dyDescent="0.25">
      <c r="A473" s="93" t="s">
        <v>103</v>
      </c>
      <c r="B473" s="166" t="s">
        <v>104</v>
      </c>
      <c r="C473" s="88">
        <f>218930000-9600000</f>
        <v>209330000</v>
      </c>
      <c r="D473" s="44">
        <f>'[1]MASTER SPD '!G473</f>
        <v>209330000</v>
      </c>
      <c r="E473" s="44">
        <f>'[1]MASTER RO GU'!E473</f>
        <v>0</v>
      </c>
      <c r="F473" s="44">
        <f>'[1]MASTER RO GU'!F473</f>
        <v>0</v>
      </c>
      <c r="G473" s="44">
        <f>'[1]MASTER RO GU'!I473</f>
        <v>0</v>
      </c>
      <c r="H473" s="44">
        <f>'[1]MASTER RO GU'!J473</f>
        <v>205980000</v>
      </c>
      <c r="I473" s="44">
        <f>'[1]MASTER RO GU'!L473</f>
        <v>205980000</v>
      </c>
      <c r="J473" s="44">
        <f t="shared" si="200"/>
        <v>3350000</v>
      </c>
      <c r="K473" s="43">
        <f>C473-I473</f>
        <v>3350000</v>
      </c>
      <c r="L473" s="31">
        <f t="shared" si="194"/>
        <v>0</v>
      </c>
      <c r="M473" s="23">
        <f t="shared" si="203"/>
        <v>0.98399656045478434</v>
      </c>
      <c r="N473" s="23">
        <f t="shared" si="198"/>
        <v>1</v>
      </c>
      <c r="O473" s="50"/>
      <c r="P473" s="145">
        <f t="shared" si="201"/>
        <v>0</v>
      </c>
    </row>
    <row r="474" spans="1:16" s="184" customFormat="1" ht="17.45" hidden="1" customHeight="1" x14ac:dyDescent="0.25">
      <c r="A474" s="93"/>
      <c r="B474" s="195" t="s">
        <v>332</v>
      </c>
      <c r="C474" s="170">
        <v>0</v>
      </c>
      <c r="D474" s="126">
        <f>'[1]MASTER SPD '!G474</f>
        <v>0</v>
      </c>
      <c r="E474" s="126">
        <f>'[1]MASTER RO GU'!E474</f>
        <v>0</v>
      </c>
      <c r="F474" s="126">
        <f>'[1]MASTER RO GU'!F474</f>
        <v>0</v>
      </c>
      <c r="G474" s="126">
        <f>'[1]MASTER RO GU'!I474</f>
        <v>0</v>
      </c>
      <c r="H474" s="126">
        <f>'[1]MASTER RO GU'!J474</f>
        <v>0</v>
      </c>
      <c r="I474" s="126">
        <f>'[1]MASTER RO GU'!L474</f>
        <v>0</v>
      </c>
      <c r="J474" s="126">
        <f t="shared" si="200"/>
        <v>0</v>
      </c>
      <c r="K474" s="196">
        <v>0</v>
      </c>
      <c r="L474" s="60">
        <f t="shared" si="194"/>
        <v>0</v>
      </c>
      <c r="M474" s="61" t="e">
        <f t="shared" si="203"/>
        <v>#DIV/0!</v>
      </c>
      <c r="N474" s="61" t="e">
        <f t="shared" si="198"/>
        <v>#DIV/0!</v>
      </c>
      <c r="O474" s="120"/>
      <c r="P474" s="145">
        <f t="shared" si="201"/>
        <v>0</v>
      </c>
    </row>
    <row r="475" spans="1:16" s="184" customFormat="1" ht="31.5" hidden="1" customHeight="1" x14ac:dyDescent="0.25">
      <c r="A475" s="93"/>
      <c r="B475" s="168" t="s">
        <v>333</v>
      </c>
      <c r="C475" s="170">
        <v>0</v>
      </c>
      <c r="D475" s="126">
        <f>'[1]MASTER SPD '!G475</f>
        <v>0</v>
      </c>
      <c r="E475" s="126">
        <f>'[1]MASTER RO GU'!E475</f>
        <v>0</v>
      </c>
      <c r="F475" s="126">
        <f>'[1]MASTER RO GU'!F475</f>
        <v>0</v>
      </c>
      <c r="G475" s="126">
        <f>'[1]MASTER RO GU'!I475</f>
        <v>0</v>
      </c>
      <c r="H475" s="126">
        <f>'[1]MASTER RO GU'!J475</f>
        <v>0</v>
      </c>
      <c r="I475" s="126">
        <f>'[1]MASTER RO GU'!L475</f>
        <v>0</v>
      </c>
      <c r="J475" s="126">
        <f t="shared" si="200"/>
        <v>0</v>
      </c>
      <c r="K475" s="196"/>
      <c r="L475" s="60">
        <f t="shared" si="194"/>
        <v>0</v>
      </c>
      <c r="M475" s="61"/>
      <c r="N475" s="61"/>
      <c r="O475" s="120"/>
      <c r="P475" s="145">
        <f t="shared" si="201"/>
        <v>0</v>
      </c>
    </row>
    <row r="476" spans="1:16" s="118" customFormat="1" ht="30.75" customHeight="1" x14ac:dyDescent="0.25">
      <c r="A476" s="85" t="s">
        <v>117</v>
      </c>
      <c r="B476" s="123" t="s">
        <v>118</v>
      </c>
      <c r="C476" s="28">
        <f>SUM(C477,C479)</f>
        <v>141000000</v>
      </c>
      <c r="D476" s="30">
        <f>'[1]MASTER SPD '!G476</f>
        <v>141000000</v>
      </c>
      <c r="E476" s="30">
        <f>'[1]MASTER RO GU'!E476</f>
        <v>0</v>
      </c>
      <c r="F476" s="30">
        <f>'[1]MASTER RO GU'!F476</f>
        <v>0</v>
      </c>
      <c r="G476" s="30">
        <f>'[1]MASTER RO GU'!I476</f>
        <v>0</v>
      </c>
      <c r="H476" s="30">
        <f>'[1]MASTER RO GU'!J476</f>
        <v>138900000</v>
      </c>
      <c r="I476" s="30">
        <f>'[1]MASTER RO GU'!L476</f>
        <v>138900000</v>
      </c>
      <c r="J476" s="30">
        <f t="shared" si="200"/>
        <v>2100000</v>
      </c>
      <c r="K476" s="28">
        <f t="shared" ref="K476" si="209">SUM(K477,K479)</f>
        <v>2100000</v>
      </c>
      <c r="L476" s="22">
        <f t="shared" si="194"/>
        <v>0</v>
      </c>
      <c r="M476" s="32">
        <f t="shared" si="203"/>
        <v>0.98510638297872344</v>
      </c>
      <c r="N476" s="32">
        <f t="shared" si="198"/>
        <v>1</v>
      </c>
      <c r="O476" s="64"/>
      <c r="P476" s="145">
        <f t="shared" si="201"/>
        <v>0</v>
      </c>
    </row>
    <row r="477" spans="1:16" s="118" customFormat="1" ht="30.75" customHeight="1" x14ac:dyDescent="0.25">
      <c r="A477" s="85" t="s">
        <v>119</v>
      </c>
      <c r="B477" s="123" t="s">
        <v>120</v>
      </c>
      <c r="C477" s="28">
        <f>C478</f>
        <v>27000000</v>
      </c>
      <c r="D477" s="30">
        <f>'[1]MASTER SPD '!G477</f>
        <v>27000000</v>
      </c>
      <c r="E477" s="30">
        <f>'[1]MASTER RO GU'!E477</f>
        <v>0</v>
      </c>
      <c r="F477" s="30">
        <f>'[1]MASTER RO GU'!F477</f>
        <v>0</v>
      </c>
      <c r="G477" s="30">
        <f>'[1]MASTER RO GU'!I477</f>
        <v>0</v>
      </c>
      <c r="H477" s="30">
        <f>'[1]MASTER RO GU'!J477</f>
        <v>27000000</v>
      </c>
      <c r="I477" s="30">
        <f>'[1]MASTER RO GU'!L477</f>
        <v>27000000</v>
      </c>
      <c r="J477" s="30">
        <f t="shared" si="200"/>
        <v>0</v>
      </c>
      <c r="K477" s="28">
        <f t="shared" ref="K477" si="210">K478</f>
        <v>0</v>
      </c>
      <c r="L477" s="22">
        <f t="shared" si="194"/>
        <v>0</v>
      </c>
      <c r="M477" s="32">
        <f t="shared" si="203"/>
        <v>1</v>
      </c>
      <c r="N477" s="32">
        <f t="shared" si="198"/>
        <v>1</v>
      </c>
      <c r="O477" s="64"/>
      <c r="P477" s="145">
        <f t="shared" si="201"/>
        <v>0</v>
      </c>
    </row>
    <row r="478" spans="1:16" s="51" customFormat="1" ht="18" customHeight="1" x14ac:dyDescent="0.25">
      <c r="A478" s="93" t="s">
        <v>121</v>
      </c>
      <c r="B478" s="131" t="s">
        <v>334</v>
      </c>
      <c r="C478" s="49">
        <v>27000000</v>
      </c>
      <c r="D478" s="44">
        <f>'[1]MASTER SPD '!G478</f>
        <v>27000000</v>
      </c>
      <c r="E478" s="44">
        <f>'[1]MASTER RO GU'!E478</f>
        <v>0</v>
      </c>
      <c r="F478" s="44">
        <f>'[1]MASTER RO GU'!F478</f>
        <v>0</v>
      </c>
      <c r="G478" s="44">
        <f>'[1]MASTER RO GU'!I478</f>
        <v>0</v>
      </c>
      <c r="H478" s="44">
        <f>'[1]MASTER RO GU'!J478</f>
        <v>27000000</v>
      </c>
      <c r="I478" s="44">
        <f>'[1]MASTER RO GU'!L478</f>
        <v>27000000</v>
      </c>
      <c r="J478" s="44">
        <f t="shared" si="200"/>
        <v>0</v>
      </c>
      <c r="K478" s="43">
        <f>C478-I478</f>
        <v>0</v>
      </c>
      <c r="L478" s="31">
        <f t="shared" si="194"/>
        <v>0</v>
      </c>
      <c r="M478" s="23">
        <f t="shared" si="203"/>
        <v>1</v>
      </c>
      <c r="N478" s="23">
        <f t="shared" si="198"/>
        <v>1</v>
      </c>
      <c r="O478" s="50"/>
      <c r="P478" s="145">
        <f t="shared" si="201"/>
        <v>0</v>
      </c>
    </row>
    <row r="479" spans="1:16" s="25" customFormat="1" ht="30.75" customHeight="1" x14ac:dyDescent="0.25">
      <c r="A479" s="85" t="s">
        <v>234</v>
      </c>
      <c r="B479" s="123" t="s">
        <v>235</v>
      </c>
      <c r="C479" s="28">
        <f>C480</f>
        <v>114000000</v>
      </c>
      <c r="D479" s="30">
        <f>'[1]MASTER SPD '!G479</f>
        <v>114000000</v>
      </c>
      <c r="E479" s="30">
        <f>'[1]MASTER RO GU'!E479</f>
        <v>0</v>
      </c>
      <c r="F479" s="30">
        <f>'[1]MASTER RO GU'!F479</f>
        <v>0</v>
      </c>
      <c r="G479" s="30">
        <f>'[1]MASTER RO GU'!I479</f>
        <v>0</v>
      </c>
      <c r="H479" s="30">
        <f>'[1]MASTER RO GU'!J479</f>
        <v>111900000</v>
      </c>
      <c r="I479" s="30">
        <f>'[1]MASTER RO GU'!L479</f>
        <v>111900000</v>
      </c>
      <c r="J479" s="30">
        <f t="shared" si="200"/>
        <v>2100000</v>
      </c>
      <c r="K479" s="28">
        <f t="shared" ref="K479" si="211">K480</f>
        <v>2100000</v>
      </c>
      <c r="L479" s="31">
        <f t="shared" si="194"/>
        <v>0</v>
      </c>
      <c r="M479" s="23">
        <f t="shared" si="203"/>
        <v>0.98157894736842111</v>
      </c>
      <c r="N479" s="23">
        <f t="shared" si="198"/>
        <v>1</v>
      </c>
      <c r="O479" s="24"/>
      <c r="P479" s="145">
        <f t="shared" si="201"/>
        <v>0</v>
      </c>
    </row>
    <row r="480" spans="1:16" s="46" customFormat="1" ht="21" customHeight="1" x14ac:dyDescent="0.25">
      <c r="A480" s="156" t="s">
        <v>295</v>
      </c>
      <c r="B480" s="124" t="s">
        <v>335</v>
      </c>
      <c r="C480" s="63">
        <v>114000000</v>
      </c>
      <c r="D480" s="44">
        <f>'[1]MASTER SPD '!G480</f>
        <v>114000000</v>
      </c>
      <c r="E480" s="44">
        <f>'[1]MASTER RO GU'!E480</f>
        <v>0</v>
      </c>
      <c r="F480" s="44">
        <f>'[1]MASTER RO GU'!F480</f>
        <v>0</v>
      </c>
      <c r="G480" s="44">
        <f>'[1]MASTER RO GU'!I480</f>
        <v>0</v>
      </c>
      <c r="H480" s="44">
        <f>'[1]MASTER RO GU'!J480</f>
        <v>111900000</v>
      </c>
      <c r="I480" s="44">
        <f>'[1]MASTER RO GU'!L480</f>
        <v>111900000</v>
      </c>
      <c r="J480" s="44">
        <f t="shared" si="200"/>
        <v>2100000</v>
      </c>
      <c r="K480" s="43">
        <f>C480-I480</f>
        <v>2100000</v>
      </c>
      <c r="L480" s="31">
        <f t="shared" si="194"/>
        <v>0</v>
      </c>
      <c r="M480" s="23">
        <f t="shared" si="203"/>
        <v>0.98157894736842111</v>
      </c>
      <c r="N480" s="23">
        <f t="shared" si="198"/>
        <v>1</v>
      </c>
      <c r="O480" s="45"/>
      <c r="P480" s="145">
        <f t="shared" si="201"/>
        <v>0</v>
      </c>
    </row>
    <row r="481" spans="1:16" s="39" customFormat="1" ht="18.75" customHeight="1" x14ac:dyDescent="0.25">
      <c r="A481" s="114" t="s">
        <v>72</v>
      </c>
      <c r="B481" s="197" t="s">
        <v>73</v>
      </c>
      <c r="C481" s="121">
        <f>C482</f>
        <v>1115145000</v>
      </c>
      <c r="D481" s="59">
        <f>'[1]MASTER SPD '!G481</f>
        <v>1105279800</v>
      </c>
      <c r="E481" s="59">
        <f>'[1]MASTER RO GU'!E481</f>
        <v>0</v>
      </c>
      <c r="F481" s="59">
        <f>'[1]MASTER RO GU'!F481</f>
        <v>1065279800</v>
      </c>
      <c r="G481" s="59">
        <f>'[1]MASTER RO GU'!I481</f>
        <v>40000000</v>
      </c>
      <c r="H481" s="59">
        <f>'[1]MASTER RO GU'!J481</f>
        <v>0</v>
      </c>
      <c r="I481" s="59">
        <f>'[1]MASTER RO GU'!L481</f>
        <v>1105279800</v>
      </c>
      <c r="J481" s="59">
        <f t="shared" si="200"/>
        <v>0</v>
      </c>
      <c r="K481" s="121">
        <f t="shared" ref="K481:K485" si="212">K482</f>
        <v>9865200</v>
      </c>
      <c r="L481" s="60">
        <f t="shared" si="194"/>
        <v>9865200</v>
      </c>
      <c r="M481" s="61">
        <f t="shared" si="203"/>
        <v>0.99115343744535467</v>
      </c>
      <c r="N481" s="61">
        <f t="shared" si="198"/>
        <v>0.99115343744535467</v>
      </c>
      <c r="O481" s="38"/>
      <c r="P481" s="145">
        <f t="shared" si="201"/>
        <v>9865200</v>
      </c>
    </row>
    <row r="482" spans="1:16" s="39" customFormat="1" ht="17.45" customHeight="1" x14ac:dyDescent="0.25">
      <c r="A482" s="91" t="s">
        <v>261</v>
      </c>
      <c r="B482" s="181" t="s">
        <v>336</v>
      </c>
      <c r="C482" s="37">
        <f>C483+C485</f>
        <v>1115145000</v>
      </c>
      <c r="D482" s="30">
        <f>'[1]MASTER SPD '!G482</f>
        <v>1105279800</v>
      </c>
      <c r="E482" s="30">
        <f>'[1]MASTER RO GU'!E482</f>
        <v>0</v>
      </c>
      <c r="F482" s="30">
        <f>'[1]MASTER RO GU'!F482</f>
        <v>1065279800</v>
      </c>
      <c r="G482" s="30">
        <f>'[1]MASTER RO GU'!I482</f>
        <v>40000000</v>
      </c>
      <c r="H482" s="30">
        <f>'[1]MASTER RO GU'!J482</f>
        <v>0</v>
      </c>
      <c r="I482" s="30">
        <f>'[1]MASTER RO GU'!L482</f>
        <v>1105279800</v>
      </c>
      <c r="J482" s="30">
        <f t="shared" si="200"/>
        <v>0</v>
      </c>
      <c r="K482" s="37">
        <f>K485</f>
        <v>9865200</v>
      </c>
      <c r="L482" s="31">
        <f t="shared" si="194"/>
        <v>9865200</v>
      </c>
      <c r="M482" s="23">
        <f t="shared" si="203"/>
        <v>0.99115343744535467</v>
      </c>
      <c r="N482" s="23">
        <f t="shared" si="198"/>
        <v>0.99115343744535467</v>
      </c>
      <c r="O482" s="38"/>
      <c r="P482" s="145">
        <f t="shared" si="201"/>
        <v>9865200</v>
      </c>
    </row>
    <row r="483" spans="1:16" s="39" customFormat="1" ht="17.45" hidden="1" customHeight="1" x14ac:dyDescent="0.25">
      <c r="A483" s="198" t="s">
        <v>337</v>
      </c>
      <c r="B483" s="197" t="s">
        <v>338</v>
      </c>
      <c r="C483" s="37">
        <f>C484</f>
        <v>0</v>
      </c>
      <c r="D483" s="126">
        <f>'[1]MASTER SPD '!G483</f>
        <v>0</v>
      </c>
      <c r="E483" s="30">
        <f>'[1]MASTER RO GU'!E483</f>
        <v>0</v>
      </c>
      <c r="F483" s="30">
        <f>'[1]MASTER RO GU'!F483</f>
        <v>0</v>
      </c>
      <c r="G483" s="30">
        <f>'[1]MASTER RO GU'!I483</f>
        <v>0</v>
      </c>
      <c r="H483" s="30">
        <f>'[1]MASTER RO GU'!J483</f>
        <v>0</v>
      </c>
      <c r="I483" s="30">
        <f>'[1]MASTER RO GU'!L483</f>
        <v>0</v>
      </c>
      <c r="J483" s="30">
        <f t="shared" si="200"/>
        <v>0</v>
      </c>
      <c r="K483" s="28">
        <f t="shared" ref="K483:K484" si="213">C483-I483</f>
        <v>0</v>
      </c>
      <c r="L483" s="22">
        <f t="shared" si="194"/>
        <v>0</v>
      </c>
      <c r="M483" s="154" t="e">
        <f t="shared" si="203"/>
        <v>#DIV/0!</v>
      </c>
      <c r="N483" s="32" t="e">
        <f t="shared" si="198"/>
        <v>#DIV/0!</v>
      </c>
      <c r="O483" s="38"/>
      <c r="P483" s="145">
        <f t="shared" si="201"/>
        <v>0</v>
      </c>
    </row>
    <row r="484" spans="1:16" s="39" customFormat="1" ht="35.25" hidden="1" customHeight="1" x14ac:dyDescent="0.25">
      <c r="A484" s="199" t="s">
        <v>263</v>
      </c>
      <c r="B484" s="132" t="s">
        <v>339</v>
      </c>
      <c r="C484" s="183">
        <v>0</v>
      </c>
      <c r="D484" s="126">
        <f>'[1]MASTER SPD '!G484</f>
        <v>0</v>
      </c>
      <c r="E484" s="126">
        <f>'[1]MASTER RO GU'!E484</f>
        <v>0</v>
      </c>
      <c r="F484" s="126">
        <f>'[1]MASTER RO GU'!F484</f>
        <v>0</v>
      </c>
      <c r="G484" s="126">
        <f>'[1]MASTER RO GU'!I484</f>
        <v>0</v>
      </c>
      <c r="H484" s="126">
        <f>'[1]MASTER RO GU'!J484</f>
        <v>0</v>
      </c>
      <c r="I484" s="126">
        <f>'[1]MASTER RO GU'!L484</f>
        <v>0</v>
      </c>
      <c r="J484" s="126">
        <f t="shared" si="200"/>
        <v>0</v>
      </c>
      <c r="K484" s="119">
        <f t="shared" si="213"/>
        <v>0</v>
      </c>
      <c r="L484" s="60">
        <f t="shared" si="194"/>
        <v>0</v>
      </c>
      <c r="M484" s="61" t="e">
        <f t="shared" si="203"/>
        <v>#DIV/0!</v>
      </c>
      <c r="N484" s="23" t="e">
        <f t="shared" si="198"/>
        <v>#DIV/0!</v>
      </c>
      <c r="O484" s="38"/>
      <c r="P484" s="145">
        <f t="shared" si="201"/>
        <v>0</v>
      </c>
    </row>
    <row r="485" spans="1:16" s="25" customFormat="1" ht="30.75" customHeight="1" x14ac:dyDescent="0.25">
      <c r="A485" s="85" t="s">
        <v>340</v>
      </c>
      <c r="B485" s="123" t="s">
        <v>341</v>
      </c>
      <c r="C485" s="28">
        <f t="shared" ref="C485" si="214">C486</f>
        <v>1115145000</v>
      </c>
      <c r="D485" s="30">
        <f>'[1]MASTER SPD '!G485</f>
        <v>1105279800</v>
      </c>
      <c r="E485" s="30">
        <f>'[1]MASTER RO GU'!E485</f>
        <v>0</v>
      </c>
      <c r="F485" s="30">
        <f>'[1]MASTER RO GU'!F485</f>
        <v>1065279800</v>
      </c>
      <c r="G485" s="30">
        <f>'[1]MASTER RO GU'!I485</f>
        <v>40000000</v>
      </c>
      <c r="H485" s="30">
        <f>'[1]MASTER RO GU'!J485</f>
        <v>0</v>
      </c>
      <c r="I485" s="30">
        <f>'[1]MASTER RO GU'!L485</f>
        <v>1105279800</v>
      </c>
      <c r="J485" s="30">
        <f t="shared" si="200"/>
        <v>0</v>
      </c>
      <c r="K485" s="28">
        <f t="shared" si="212"/>
        <v>9865200</v>
      </c>
      <c r="L485" s="31">
        <f t="shared" si="194"/>
        <v>9865200</v>
      </c>
      <c r="M485" s="23">
        <f t="shared" si="203"/>
        <v>0.99115343744535467</v>
      </c>
      <c r="N485" s="23">
        <f t="shared" si="198"/>
        <v>0.99115343744535467</v>
      </c>
      <c r="O485" s="24"/>
      <c r="P485" s="145">
        <f t="shared" si="201"/>
        <v>9865200</v>
      </c>
    </row>
    <row r="486" spans="1:16" s="118" customFormat="1" ht="34.5" customHeight="1" x14ac:dyDescent="0.25">
      <c r="A486" s="102" t="s">
        <v>342</v>
      </c>
      <c r="B486" s="124" t="s">
        <v>341</v>
      </c>
      <c r="C486" s="43">
        <f>SUM(C487:C489)</f>
        <v>1115145000</v>
      </c>
      <c r="D486" s="80">
        <f>'[1]MASTER SPD '!G486</f>
        <v>1105279800</v>
      </c>
      <c r="E486" s="80">
        <f>'[1]MASTER RO GU'!E486</f>
        <v>0</v>
      </c>
      <c r="F486" s="80">
        <f>'[1]MASTER RO GU'!F486</f>
        <v>1065279800</v>
      </c>
      <c r="G486" s="80">
        <f>'[1]MASTER RO GU'!I486</f>
        <v>40000000</v>
      </c>
      <c r="H486" s="80">
        <f>'[1]MASTER RO GU'!J486</f>
        <v>0</v>
      </c>
      <c r="I486" s="80">
        <f>'[1]MASTER RO GU'!L486</f>
        <v>1105279800</v>
      </c>
      <c r="J486" s="80">
        <f t="shared" si="200"/>
        <v>0</v>
      </c>
      <c r="K486" s="43">
        <f>C486-I486</f>
        <v>9865200</v>
      </c>
      <c r="L486" s="31">
        <f t="shared" si="194"/>
        <v>9865200</v>
      </c>
      <c r="M486" s="23">
        <f t="shared" si="203"/>
        <v>0.99115343744535467</v>
      </c>
      <c r="N486" s="23">
        <f t="shared" si="198"/>
        <v>0.99115343744535467</v>
      </c>
      <c r="O486" s="64"/>
      <c r="P486" s="145">
        <f t="shared" si="201"/>
        <v>9865200</v>
      </c>
    </row>
    <row r="487" spans="1:16" s="159" customFormat="1" ht="30.95" hidden="1" customHeight="1" x14ac:dyDescent="0.25">
      <c r="A487" s="102"/>
      <c r="B487" s="132" t="s">
        <v>343</v>
      </c>
      <c r="C487" s="119">
        <f>750000000+36000000</f>
        <v>786000000</v>
      </c>
      <c r="D487" s="126">
        <f>'[1]MASTER SPD '!G487</f>
        <v>784625600</v>
      </c>
      <c r="E487" s="126">
        <f>'[1]MASTER RO GU'!E487</f>
        <v>0</v>
      </c>
      <c r="F487" s="126">
        <f>'[1]MASTER RO GU'!F487</f>
        <v>784625600</v>
      </c>
      <c r="G487" s="126">
        <f>'[1]MASTER RO GU'!I487</f>
        <v>0</v>
      </c>
      <c r="H487" s="126">
        <f>'[1]MASTER RO GU'!J487</f>
        <v>0</v>
      </c>
      <c r="I487" s="126">
        <f>'[1]MASTER RO GU'!L487</f>
        <v>784625600</v>
      </c>
      <c r="J487" s="126">
        <f t="shared" si="200"/>
        <v>0</v>
      </c>
      <c r="K487" s="119">
        <f>C487-I487</f>
        <v>1374400</v>
      </c>
      <c r="L487" s="60">
        <f t="shared" si="194"/>
        <v>1374400</v>
      </c>
      <c r="M487" s="61">
        <f t="shared" si="203"/>
        <v>0.99825139949109409</v>
      </c>
      <c r="N487" s="61">
        <f t="shared" si="198"/>
        <v>0.99825139949109409</v>
      </c>
      <c r="O487" s="157"/>
      <c r="P487" s="145">
        <f t="shared" si="201"/>
        <v>1374400</v>
      </c>
    </row>
    <row r="488" spans="1:16" s="159" customFormat="1" ht="30.95" hidden="1" customHeight="1" x14ac:dyDescent="0.25">
      <c r="A488" s="200"/>
      <c r="B488" s="132" t="s">
        <v>344</v>
      </c>
      <c r="C488" s="183">
        <v>40000000</v>
      </c>
      <c r="D488" s="201">
        <f>'[1]MASTER SPD '!G488</f>
        <v>40000000</v>
      </c>
      <c r="E488" s="201">
        <f>'[1]MASTER RO GU'!E488</f>
        <v>0</v>
      </c>
      <c r="F488" s="201">
        <f>'[1]MASTER RO GU'!F488</f>
        <v>0</v>
      </c>
      <c r="G488" s="201">
        <f>'[1]MASTER RO GU'!I488</f>
        <v>40000000</v>
      </c>
      <c r="H488" s="201">
        <f>'[1]MASTER RO GU'!J488</f>
        <v>0</v>
      </c>
      <c r="I488" s="201">
        <f>'[1]MASTER RO GU'!L488</f>
        <v>40000000</v>
      </c>
      <c r="J488" s="201">
        <f t="shared" si="200"/>
        <v>0</v>
      </c>
      <c r="K488" s="119">
        <f>C488-I488</f>
        <v>0</v>
      </c>
      <c r="L488" s="60">
        <f t="shared" si="194"/>
        <v>0</v>
      </c>
      <c r="M488" s="61">
        <f t="shared" si="203"/>
        <v>1</v>
      </c>
      <c r="N488" s="61">
        <f t="shared" si="198"/>
        <v>1</v>
      </c>
      <c r="O488" s="157"/>
      <c r="P488" s="145">
        <f t="shared" si="201"/>
        <v>0</v>
      </c>
    </row>
    <row r="489" spans="1:16" s="159" customFormat="1" ht="30.95" hidden="1" customHeight="1" x14ac:dyDescent="0.25">
      <c r="A489" s="102"/>
      <c r="B489" s="132" t="s">
        <v>345</v>
      </c>
      <c r="C489" s="119">
        <v>289145000</v>
      </c>
      <c r="D489" s="126">
        <f>'[1]MASTER SPD '!G489</f>
        <v>280654200</v>
      </c>
      <c r="E489" s="126">
        <f>'[1]MASTER RO GU'!E489</f>
        <v>0</v>
      </c>
      <c r="F489" s="126">
        <f>'[1]MASTER RO GU'!F489</f>
        <v>280654200</v>
      </c>
      <c r="G489" s="126">
        <f>'[1]MASTER RO GU'!I489</f>
        <v>0</v>
      </c>
      <c r="H489" s="126">
        <f>'[1]MASTER RO GU'!J489</f>
        <v>0</v>
      </c>
      <c r="I489" s="126">
        <f>'[1]MASTER RO GU'!L489</f>
        <v>280654200</v>
      </c>
      <c r="J489" s="126">
        <f t="shared" si="200"/>
        <v>0</v>
      </c>
      <c r="K489" s="119">
        <f>C489-I489</f>
        <v>8490800</v>
      </c>
      <c r="L489" s="60">
        <f t="shared" si="194"/>
        <v>8490800</v>
      </c>
      <c r="M489" s="61">
        <f t="shared" si="203"/>
        <v>0.9706348026076882</v>
      </c>
      <c r="N489" s="61">
        <f t="shared" si="198"/>
        <v>0.9706348026076882</v>
      </c>
      <c r="O489" s="157"/>
      <c r="P489" s="145">
        <f t="shared" si="201"/>
        <v>8490800</v>
      </c>
    </row>
    <row r="490" spans="1:16" ht="13.5" customHeight="1" x14ac:dyDescent="0.25">
      <c r="A490" s="85"/>
      <c r="B490" s="124"/>
      <c r="C490" s="43"/>
      <c r="D490" s="44">
        <f>'[1]MASTER SPD '!G490</f>
        <v>0</v>
      </c>
      <c r="E490" s="44">
        <f>'[1]MASTER RO GU'!E490</f>
        <v>0</v>
      </c>
      <c r="F490" s="44"/>
      <c r="G490" s="44"/>
      <c r="H490" s="44">
        <f>'[1]MASTER RO GU'!J490</f>
        <v>0</v>
      </c>
      <c r="I490" s="44"/>
      <c r="J490" s="44"/>
      <c r="K490" s="52"/>
      <c r="L490" s="31">
        <f t="shared" si="194"/>
        <v>0</v>
      </c>
      <c r="M490" s="53"/>
      <c r="N490" s="23"/>
      <c r="P490" s="145">
        <f t="shared" si="201"/>
        <v>0</v>
      </c>
    </row>
    <row r="491" spans="1:16" s="25" customFormat="1" ht="31.5" customHeight="1" x14ac:dyDescent="0.25">
      <c r="A491" s="147" t="s">
        <v>346</v>
      </c>
      <c r="B491" s="365" t="s">
        <v>347</v>
      </c>
      <c r="C491" s="353">
        <f>C492</f>
        <v>150000000</v>
      </c>
      <c r="D491" s="71">
        <f>'[1]MASTER SPD '!G491</f>
        <v>150000000</v>
      </c>
      <c r="E491" s="71">
        <f>'[1]MASTER RO GU'!E491</f>
        <v>0</v>
      </c>
      <c r="F491" s="71">
        <f>'[1]MASTER RO GU'!F491</f>
        <v>0</v>
      </c>
      <c r="G491" s="71">
        <f>'[1]MASTER RO GU'!I491</f>
        <v>149740000</v>
      </c>
      <c r="H491" s="71">
        <f>'[1]MASTER RO GU'!J491</f>
        <v>0</v>
      </c>
      <c r="I491" s="71">
        <f>'[1]MASTER RO GU'!L491</f>
        <v>149740000</v>
      </c>
      <c r="J491" s="30">
        <f t="shared" si="200"/>
        <v>260000</v>
      </c>
      <c r="K491" s="28">
        <f t="shared" ref="K491:K492" si="215">K492</f>
        <v>260000</v>
      </c>
      <c r="L491" s="22">
        <f t="shared" si="194"/>
        <v>0</v>
      </c>
      <c r="M491" s="32">
        <f t="shared" ref="M491:M504" si="216">I491/C491*100%</f>
        <v>0.99826666666666664</v>
      </c>
      <c r="N491" s="32">
        <f t="shared" si="198"/>
        <v>1</v>
      </c>
      <c r="O491" s="24"/>
      <c r="P491" s="145">
        <f t="shared" si="201"/>
        <v>0</v>
      </c>
    </row>
    <row r="492" spans="1:16" s="39" customFormat="1" ht="17.25" customHeight="1" x14ac:dyDescent="0.25">
      <c r="A492" s="40" t="s">
        <v>31</v>
      </c>
      <c r="B492" s="34" t="s">
        <v>32</v>
      </c>
      <c r="C492" s="37">
        <f>C493</f>
        <v>150000000</v>
      </c>
      <c r="D492" s="30">
        <f>'[1]MASTER SPD '!G492</f>
        <v>150000000</v>
      </c>
      <c r="E492" s="30">
        <f>'[1]MASTER RO GU'!E492</f>
        <v>0</v>
      </c>
      <c r="F492" s="30">
        <f>'[1]MASTER RO GU'!F492</f>
        <v>0</v>
      </c>
      <c r="G492" s="30">
        <f>'[1]MASTER RO GU'!I492</f>
        <v>149740000</v>
      </c>
      <c r="H492" s="30">
        <f>'[1]MASTER RO GU'!J492</f>
        <v>0</v>
      </c>
      <c r="I492" s="30">
        <f>'[1]MASTER RO GU'!L492</f>
        <v>149740000</v>
      </c>
      <c r="J492" s="30">
        <f t="shared" si="200"/>
        <v>260000</v>
      </c>
      <c r="K492" s="37">
        <f t="shared" si="215"/>
        <v>260000</v>
      </c>
      <c r="L492" s="22">
        <f t="shared" si="194"/>
        <v>0</v>
      </c>
      <c r="M492" s="32">
        <f t="shared" si="216"/>
        <v>0.99826666666666664</v>
      </c>
      <c r="N492" s="32">
        <f t="shared" si="198"/>
        <v>1</v>
      </c>
      <c r="O492" s="38"/>
      <c r="P492" s="145">
        <f t="shared" si="201"/>
        <v>0</v>
      </c>
    </row>
    <row r="493" spans="1:16" s="39" customFormat="1" ht="17.25" customHeight="1" x14ac:dyDescent="0.25">
      <c r="A493" s="40" t="s">
        <v>34</v>
      </c>
      <c r="B493" s="34" t="s">
        <v>35</v>
      </c>
      <c r="C493" s="35">
        <f>SUM(C494,C499,C502)</f>
        <v>150000000</v>
      </c>
      <c r="D493" s="30">
        <f>'[1]MASTER SPD '!G493</f>
        <v>150000000</v>
      </c>
      <c r="E493" s="30">
        <f>'[1]MASTER RO GU'!E493</f>
        <v>0</v>
      </c>
      <c r="F493" s="30">
        <f>'[1]MASTER RO GU'!F493</f>
        <v>0</v>
      </c>
      <c r="G493" s="30">
        <f>'[1]MASTER RO GU'!I493</f>
        <v>149740000</v>
      </c>
      <c r="H493" s="30">
        <f>'[1]MASTER RO GU'!J493</f>
        <v>0</v>
      </c>
      <c r="I493" s="30">
        <f>'[1]MASTER RO GU'!L493</f>
        <v>149740000</v>
      </c>
      <c r="J493" s="30">
        <f t="shared" si="200"/>
        <v>260000</v>
      </c>
      <c r="K493" s="37">
        <f t="shared" ref="K493" si="217">SUM(K494,K499,K502)</f>
        <v>260000</v>
      </c>
      <c r="L493" s="22">
        <f t="shared" si="194"/>
        <v>0</v>
      </c>
      <c r="M493" s="79">
        <f t="shared" si="216"/>
        <v>0.99826666666666664</v>
      </c>
      <c r="N493" s="32">
        <f t="shared" si="198"/>
        <v>1</v>
      </c>
      <c r="O493" s="38"/>
      <c r="P493" s="145">
        <f t="shared" si="201"/>
        <v>0</v>
      </c>
    </row>
    <row r="494" spans="1:16" s="39" customFormat="1" ht="17.25" customHeight="1" x14ac:dyDescent="0.25">
      <c r="A494" s="40" t="s">
        <v>36</v>
      </c>
      <c r="B494" s="34" t="s">
        <v>37</v>
      </c>
      <c r="C494" s="35">
        <f>SUM(C495)</f>
        <v>22426000</v>
      </c>
      <c r="D494" s="30">
        <f>'[1]MASTER SPD '!G494</f>
        <v>22426000</v>
      </c>
      <c r="E494" s="30">
        <f>'[1]MASTER RO GU'!E494</f>
        <v>0</v>
      </c>
      <c r="F494" s="30">
        <f>'[1]MASTER RO GU'!F494</f>
        <v>0</v>
      </c>
      <c r="G494" s="30">
        <f>'[1]MASTER RO GU'!I494</f>
        <v>22426000</v>
      </c>
      <c r="H494" s="30">
        <f>'[1]MASTER RO GU'!J494</f>
        <v>0</v>
      </c>
      <c r="I494" s="30">
        <f>'[1]MASTER RO GU'!L494</f>
        <v>22426000</v>
      </c>
      <c r="J494" s="30">
        <f t="shared" si="200"/>
        <v>0</v>
      </c>
      <c r="K494" s="37">
        <f t="shared" ref="K494" si="218">SUM(K495)</f>
        <v>0</v>
      </c>
      <c r="L494" s="22">
        <f t="shared" si="194"/>
        <v>0</v>
      </c>
      <c r="M494" s="32">
        <f t="shared" si="216"/>
        <v>1</v>
      </c>
      <c r="N494" s="32">
        <f t="shared" si="198"/>
        <v>1</v>
      </c>
      <c r="O494" s="38"/>
      <c r="P494" s="145">
        <f t="shared" si="201"/>
        <v>0</v>
      </c>
    </row>
    <row r="495" spans="1:16" s="39" customFormat="1" ht="17.25" customHeight="1" x14ac:dyDescent="0.25">
      <c r="A495" s="40" t="s">
        <v>38</v>
      </c>
      <c r="B495" s="34" t="s">
        <v>39</v>
      </c>
      <c r="C495" s="35">
        <f>SUM(C496:C498)</f>
        <v>22426000</v>
      </c>
      <c r="D495" s="30">
        <f>'[1]MASTER SPD '!G495</f>
        <v>22426000</v>
      </c>
      <c r="E495" s="30">
        <f>'[1]MASTER RO GU'!E495</f>
        <v>0</v>
      </c>
      <c r="F495" s="30">
        <f>'[1]MASTER RO GU'!F495</f>
        <v>0</v>
      </c>
      <c r="G495" s="30">
        <f>'[1]MASTER RO GU'!I495</f>
        <v>22426000</v>
      </c>
      <c r="H495" s="30">
        <f>'[1]MASTER RO GU'!J495</f>
        <v>0</v>
      </c>
      <c r="I495" s="30">
        <f>'[1]MASTER RO GU'!L495</f>
        <v>22426000</v>
      </c>
      <c r="J495" s="30">
        <f t="shared" si="200"/>
        <v>0</v>
      </c>
      <c r="K495" s="37">
        <f t="shared" ref="K495" si="219">SUM(K496:K498)</f>
        <v>0</v>
      </c>
      <c r="L495" s="22">
        <f t="shared" ref="L495:L562" si="220">C495-D495</f>
        <v>0</v>
      </c>
      <c r="M495" s="32">
        <f t="shared" si="216"/>
        <v>1</v>
      </c>
      <c r="N495" s="32">
        <f t="shared" si="198"/>
        <v>1</v>
      </c>
      <c r="O495" s="38"/>
      <c r="P495" s="145">
        <f t="shared" si="201"/>
        <v>0</v>
      </c>
    </row>
    <row r="496" spans="1:16" ht="22.5" customHeight="1" x14ac:dyDescent="0.25">
      <c r="A496" s="41" t="s">
        <v>40</v>
      </c>
      <c r="B496" s="42" t="s">
        <v>41</v>
      </c>
      <c r="C496" s="63">
        <v>5419200</v>
      </c>
      <c r="D496" s="44">
        <f>'[1]MASTER SPD '!G496</f>
        <v>5419200</v>
      </c>
      <c r="E496" s="44">
        <f>'[1]MASTER RO GU'!E496</f>
        <v>0</v>
      </c>
      <c r="F496" s="44">
        <f>'[1]MASTER RO GU'!F496</f>
        <v>0</v>
      </c>
      <c r="G496" s="44">
        <f>'[1]MASTER RO GU'!I496</f>
        <v>5419200</v>
      </c>
      <c r="H496" s="44">
        <f>'[1]MASTER RO GU'!J496</f>
        <v>0</v>
      </c>
      <c r="I496" s="44">
        <f>'[1]MASTER RO GU'!L496</f>
        <v>5419200</v>
      </c>
      <c r="J496" s="44">
        <f t="shared" si="200"/>
        <v>0</v>
      </c>
      <c r="K496" s="43">
        <f>C496-I496</f>
        <v>0</v>
      </c>
      <c r="L496" s="63">
        <f t="shared" si="220"/>
        <v>0</v>
      </c>
      <c r="M496" s="54">
        <f t="shared" si="216"/>
        <v>1</v>
      </c>
      <c r="N496" s="54">
        <f t="shared" si="198"/>
        <v>1</v>
      </c>
      <c r="P496" s="145">
        <f t="shared" si="201"/>
        <v>0</v>
      </c>
    </row>
    <row r="497" spans="1:16" ht="23.25" customHeight="1" x14ac:dyDescent="0.25">
      <c r="A497" s="41" t="s">
        <v>42</v>
      </c>
      <c r="B497" s="42" t="s">
        <v>348</v>
      </c>
      <c r="C497" s="63">
        <v>7666800</v>
      </c>
      <c r="D497" s="44">
        <f>'[1]MASTER SPD '!G497</f>
        <v>7666800</v>
      </c>
      <c r="E497" s="44">
        <f>'[1]MASTER RO GU'!E498</f>
        <v>0</v>
      </c>
      <c r="F497" s="44">
        <f>'[1]MASTER RO GU'!F498</f>
        <v>0</v>
      </c>
      <c r="G497" s="44">
        <f>'[1]MASTER RO GU'!I497</f>
        <v>7666800</v>
      </c>
      <c r="H497" s="44">
        <f>'[1]MASTER RO GU'!J498</f>
        <v>0</v>
      </c>
      <c r="I497" s="44">
        <f>'[1]MASTER RO GU'!L497</f>
        <v>7666800</v>
      </c>
      <c r="J497" s="44">
        <f t="shared" si="200"/>
        <v>0</v>
      </c>
      <c r="K497" s="43">
        <f>C497-I497</f>
        <v>0</v>
      </c>
      <c r="L497" s="31">
        <f t="shared" si="220"/>
        <v>0</v>
      </c>
      <c r="M497" s="23">
        <f t="shared" si="216"/>
        <v>1</v>
      </c>
      <c r="N497" s="23">
        <f t="shared" si="198"/>
        <v>1</v>
      </c>
      <c r="P497" s="145">
        <f t="shared" si="201"/>
        <v>0</v>
      </c>
    </row>
    <row r="498" spans="1:16" s="51" customFormat="1" ht="17.25" customHeight="1" x14ac:dyDescent="0.25">
      <c r="A498" s="47" t="s">
        <v>54</v>
      </c>
      <c r="B498" s="129" t="s">
        <v>55</v>
      </c>
      <c r="C498" s="165">
        <v>9340000</v>
      </c>
      <c r="D498" s="44">
        <f>'[1]MASTER SPD '!G498</f>
        <v>9340000</v>
      </c>
      <c r="E498" s="44">
        <f>'[1]MASTER RO GU'!E498</f>
        <v>0</v>
      </c>
      <c r="F498" s="44">
        <f>'[1]MASTER RO GU'!F498</f>
        <v>0</v>
      </c>
      <c r="G498" s="44">
        <f>'[1]MASTER RO GU'!I498</f>
        <v>9340000</v>
      </c>
      <c r="H498" s="44">
        <f>'[1]MASTER RO GU'!J498</f>
        <v>0</v>
      </c>
      <c r="I498" s="44">
        <f>'[1]MASTER RO GU'!L498</f>
        <v>9340000</v>
      </c>
      <c r="J498" s="44">
        <f t="shared" si="200"/>
        <v>0</v>
      </c>
      <c r="K498" s="43">
        <f>C498-I498</f>
        <v>0</v>
      </c>
      <c r="L498" s="31">
        <f t="shared" si="220"/>
        <v>0</v>
      </c>
      <c r="M498" s="23">
        <f t="shared" si="216"/>
        <v>1</v>
      </c>
      <c r="N498" s="23">
        <f t="shared" ref="N498:N561" si="221">D498/C498*100%</f>
        <v>1</v>
      </c>
      <c r="O498" s="50"/>
      <c r="P498" s="145">
        <f t="shared" si="201"/>
        <v>0</v>
      </c>
    </row>
    <row r="499" spans="1:16" s="39" customFormat="1" ht="17.25" customHeight="1" x14ac:dyDescent="0.25">
      <c r="A499" s="40" t="s">
        <v>44</v>
      </c>
      <c r="B499" s="34" t="s">
        <v>45</v>
      </c>
      <c r="C499" s="35">
        <f>C500</f>
        <v>20600000</v>
      </c>
      <c r="D499" s="30">
        <f>'[1]MASTER SPD '!G499</f>
        <v>20600000</v>
      </c>
      <c r="E499" s="30">
        <f>'[1]MASTER RO GU'!E499</f>
        <v>0</v>
      </c>
      <c r="F499" s="30">
        <f>'[1]MASTER RO GU'!F499</f>
        <v>0</v>
      </c>
      <c r="G499" s="30">
        <f>'[1]MASTER RO GU'!I499</f>
        <v>20600000</v>
      </c>
      <c r="H499" s="30">
        <f>'[1]MASTER RO GU'!J499</f>
        <v>0</v>
      </c>
      <c r="I499" s="30">
        <f>'[1]MASTER RO GU'!L499</f>
        <v>20600000</v>
      </c>
      <c r="J499" s="30">
        <f t="shared" si="200"/>
        <v>0</v>
      </c>
      <c r="K499" s="37">
        <f t="shared" ref="K499:K500" si="222">K500</f>
        <v>0</v>
      </c>
      <c r="L499" s="22">
        <f t="shared" si="220"/>
        <v>0</v>
      </c>
      <c r="M499" s="32">
        <f t="shared" si="216"/>
        <v>1</v>
      </c>
      <c r="N499" s="32">
        <f t="shared" si="221"/>
        <v>1</v>
      </c>
      <c r="O499" s="38"/>
      <c r="P499" s="145">
        <f t="shared" si="201"/>
        <v>0</v>
      </c>
    </row>
    <row r="500" spans="1:16" s="39" customFormat="1" ht="17.25" customHeight="1" x14ac:dyDescent="0.25">
      <c r="A500" s="40" t="s">
        <v>46</v>
      </c>
      <c r="B500" s="34" t="s">
        <v>47</v>
      </c>
      <c r="C500" s="35">
        <f>C501</f>
        <v>20600000</v>
      </c>
      <c r="D500" s="30">
        <f>'[1]MASTER SPD '!G500</f>
        <v>20600000</v>
      </c>
      <c r="E500" s="30">
        <f>'[1]MASTER RO GU'!E500</f>
        <v>0</v>
      </c>
      <c r="F500" s="30">
        <f>'[1]MASTER RO GU'!F500</f>
        <v>0</v>
      </c>
      <c r="G500" s="30">
        <f>'[1]MASTER RO GU'!I500</f>
        <v>20600000</v>
      </c>
      <c r="H500" s="30">
        <f>'[1]MASTER RO GU'!J500</f>
        <v>0</v>
      </c>
      <c r="I500" s="30">
        <f>'[1]MASTER RO GU'!L500</f>
        <v>20600000</v>
      </c>
      <c r="J500" s="30">
        <f t="shared" si="200"/>
        <v>0</v>
      </c>
      <c r="K500" s="37">
        <f t="shared" si="222"/>
        <v>0</v>
      </c>
      <c r="L500" s="22">
        <f t="shared" si="220"/>
        <v>0</v>
      </c>
      <c r="M500" s="32">
        <f t="shared" si="216"/>
        <v>1</v>
      </c>
      <c r="N500" s="32">
        <f t="shared" si="221"/>
        <v>1</v>
      </c>
      <c r="O500" s="38"/>
      <c r="P500" s="145">
        <f t="shared" si="201"/>
        <v>0</v>
      </c>
    </row>
    <row r="501" spans="1:16" ht="30.75" customHeight="1" x14ac:dyDescent="0.25">
      <c r="A501" s="41" t="s">
        <v>249</v>
      </c>
      <c r="B501" s="89" t="s">
        <v>116</v>
      </c>
      <c r="C501" s="122">
        <v>20600000</v>
      </c>
      <c r="D501" s="44">
        <f>'[1]MASTER SPD '!G501</f>
        <v>20600000</v>
      </c>
      <c r="E501" s="44">
        <f>'[1]MASTER RO GU'!E501</f>
        <v>0</v>
      </c>
      <c r="F501" s="44">
        <f>'[1]MASTER RO GU'!F501</f>
        <v>0</v>
      </c>
      <c r="G501" s="44">
        <f>'[1]MASTER RO GU'!I501</f>
        <v>20600000</v>
      </c>
      <c r="H501" s="44">
        <f>'[1]MASTER RO GU'!J501</f>
        <v>0</v>
      </c>
      <c r="I501" s="44">
        <f>'[1]MASTER RO GU'!L501</f>
        <v>20600000</v>
      </c>
      <c r="J501" s="44">
        <f t="shared" si="200"/>
        <v>0</v>
      </c>
      <c r="K501" s="43">
        <f>C501-I501</f>
        <v>0</v>
      </c>
      <c r="L501" s="63">
        <f t="shared" si="220"/>
        <v>0</v>
      </c>
      <c r="M501" s="54">
        <f t="shared" si="216"/>
        <v>1</v>
      </c>
      <c r="N501" s="54">
        <f t="shared" si="221"/>
        <v>1</v>
      </c>
      <c r="P501" s="145">
        <f t="shared" si="201"/>
        <v>0</v>
      </c>
    </row>
    <row r="502" spans="1:16" s="39" customFormat="1" ht="18" customHeight="1" x14ac:dyDescent="0.25">
      <c r="A502" s="91" t="s">
        <v>66</v>
      </c>
      <c r="B502" s="65" t="s">
        <v>67</v>
      </c>
      <c r="C502" s="135">
        <f>C503</f>
        <v>106974000</v>
      </c>
      <c r="D502" s="30">
        <f>'[1]MASTER SPD '!G502</f>
        <v>106974000</v>
      </c>
      <c r="E502" s="30">
        <f>'[1]MASTER RO GU'!E502</f>
        <v>0</v>
      </c>
      <c r="F502" s="30">
        <f>'[1]MASTER RO GU'!F502</f>
        <v>0</v>
      </c>
      <c r="G502" s="30">
        <f>'[1]MASTER RO GU'!I502</f>
        <v>106714000</v>
      </c>
      <c r="H502" s="30">
        <f>'[1]MASTER RO GU'!J502</f>
        <v>0</v>
      </c>
      <c r="I502" s="30">
        <f>'[1]MASTER RO GU'!L502</f>
        <v>106714000</v>
      </c>
      <c r="J502" s="30">
        <f t="shared" si="200"/>
        <v>260000</v>
      </c>
      <c r="K502" s="92">
        <f t="shared" ref="K502:K503" si="223">K503</f>
        <v>260000</v>
      </c>
      <c r="L502" s="22">
        <f t="shared" si="220"/>
        <v>0</v>
      </c>
      <c r="M502" s="32">
        <f t="shared" si="216"/>
        <v>0.99756950286985624</v>
      </c>
      <c r="N502" s="32">
        <f t="shared" si="221"/>
        <v>1</v>
      </c>
      <c r="O502" s="38"/>
      <c r="P502" s="145">
        <f t="shared" si="201"/>
        <v>0</v>
      </c>
    </row>
    <row r="503" spans="1:16" s="39" customFormat="1" ht="18" customHeight="1" x14ac:dyDescent="0.25">
      <c r="A503" s="91" t="s">
        <v>68</v>
      </c>
      <c r="B503" s="65" t="s">
        <v>69</v>
      </c>
      <c r="C503" s="135">
        <f>C504</f>
        <v>106974000</v>
      </c>
      <c r="D503" s="30">
        <f>'[1]MASTER SPD '!G503</f>
        <v>106974000</v>
      </c>
      <c r="E503" s="30">
        <f>'[1]MASTER RO GU'!E503</f>
        <v>0</v>
      </c>
      <c r="F503" s="30">
        <f>'[1]MASTER RO GU'!F503</f>
        <v>0</v>
      </c>
      <c r="G503" s="30">
        <f>'[1]MASTER RO GU'!I503</f>
        <v>106714000</v>
      </c>
      <c r="H503" s="30">
        <f>'[1]MASTER RO GU'!J503</f>
        <v>0</v>
      </c>
      <c r="I503" s="30">
        <f>'[1]MASTER RO GU'!L503</f>
        <v>106714000</v>
      </c>
      <c r="J503" s="30">
        <f t="shared" si="200"/>
        <v>260000</v>
      </c>
      <c r="K503" s="37">
        <f t="shared" si="223"/>
        <v>260000</v>
      </c>
      <c r="L503" s="22">
        <f t="shared" si="220"/>
        <v>0</v>
      </c>
      <c r="M503" s="32">
        <f t="shared" si="216"/>
        <v>0.99756950286985624</v>
      </c>
      <c r="N503" s="32">
        <f t="shared" si="221"/>
        <v>1</v>
      </c>
      <c r="O503" s="38"/>
      <c r="P503" s="145">
        <f t="shared" si="201"/>
        <v>0</v>
      </c>
    </row>
    <row r="504" spans="1:16" s="51" customFormat="1" ht="18" customHeight="1" x14ac:dyDescent="0.25">
      <c r="A504" s="93" t="s">
        <v>70</v>
      </c>
      <c r="B504" s="66" t="s">
        <v>71</v>
      </c>
      <c r="C504" s="172">
        <v>106974000</v>
      </c>
      <c r="D504" s="44">
        <f>'[1]MASTER SPD '!G504</f>
        <v>106974000</v>
      </c>
      <c r="E504" s="44">
        <f>'[1]MASTER RO GU'!E504</f>
        <v>0</v>
      </c>
      <c r="F504" s="44">
        <f>'[1]MASTER RO GU'!F504</f>
        <v>0</v>
      </c>
      <c r="G504" s="44">
        <f>'[1]MASTER RO GU'!I504</f>
        <v>106714000</v>
      </c>
      <c r="H504" s="44">
        <f>'[1]MASTER RO GU'!J504</f>
        <v>0</v>
      </c>
      <c r="I504" s="44">
        <f>'[1]MASTER RO GU'!L504</f>
        <v>106714000</v>
      </c>
      <c r="J504" s="44">
        <f t="shared" si="200"/>
        <v>260000</v>
      </c>
      <c r="K504" s="43">
        <f>C504-I504</f>
        <v>260000</v>
      </c>
      <c r="L504" s="31">
        <f t="shared" si="220"/>
        <v>0</v>
      </c>
      <c r="M504" s="23">
        <f t="shared" si="216"/>
        <v>0.99756950286985624</v>
      </c>
      <c r="N504" s="23">
        <f t="shared" si="221"/>
        <v>1</v>
      </c>
      <c r="O504" s="50"/>
      <c r="P504" s="145">
        <f t="shared" ref="P504:P567" si="224">L504+O504</f>
        <v>0</v>
      </c>
    </row>
    <row r="505" spans="1:16" ht="15.75" customHeight="1" x14ac:dyDescent="0.25">
      <c r="A505" s="41"/>
      <c r="B505" s="124"/>
      <c r="C505" s="43"/>
      <c r="D505" s="44">
        <f>'[1]MASTER SPD '!G505</f>
        <v>0</v>
      </c>
      <c r="E505" s="44">
        <f>'[1]MASTER RO GU'!E505</f>
        <v>0</v>
      </c>
      <c r="F505" s="44">
        <f>'[1]MASTER RO GU'!F505</f>
        <v>0</v>
      </c>
      <c r="G505" s="44">
        <f>'[1]MASTER RO GU'!I505</f>
        <v>0</v>
      </c>
      <c r="H505" s="44">
        <f>'[1]MASTER RO GU'!J505</f>
        <v>0</v>
      </c>
      <c r="I505" s="44">
        <f>'[1]MASTER RO GU'!L505</f>
        <v>0</v>
      </c>
      <c r="J505" s="44">
        <f t="shared" si="200"/>
        <v>0</v>
      </c>
      <c r="K505" s="52"/>
      <c r="L505" s="31">
        <f t="shared" si="220"/>
        <v>0</v>
      </c>
      <c r="M505" s="53"/>
      <c r="N505" s="23"/>
      <c r="P505" s="145">
        <f t="shared" si="224"/>
        <v>0</v>
      </c>
    </row>
    <row r="506" spans="1:16" s="51" customFormat="1" ht="21.6" customHeight="1" x14ac:dyDescent="0.25">
      <c r="A506" s="140" t="s">
        <v>349</v>
      </c>
      <c r="B506" s="34" t="s">
        <v>350</v>
      </c>
      <c r="C506" s="392">
        <f t="shared" ref="C506" si="225">C507</f>
        <v>225000000</v>
      </c>
      <c r="D506" s="30">
        <f>'[1]MASTER SPD '!G506</f>
        <v>225000000</v>
      </c>
      <c r="E506" s="30">
        <f>'[1]MASTER RO GU'!E506</f>
        <v>0</v>
      </c>
      <c r="F506" s="30">
        <f>'[1]MASTER RO GU'!F506</f>
        <v>0</v>
      </c>
      <c r="G506" s="30">
        <f>'[1]MASTER RO GU'!I506</f>
        <v>189461220</v>
      </c>
      <c r="H506" s="30">
        <f>'[1]MASTER RO GU'!J506</f>
        <v>35479000</v>
      </c>
      <c r="I506" s="394">
        <f>'[1]MASTER RO GU'!L506</f>
        <v>224940220</v>
      </c>
      <c r="J506" s="30">
        <f t="shared" si="200"/>
        <v>59780</v>
      </c>
      <c r="K506" s="36">
        <f t="shared" ref="K506" si="226">K507</f>
        <v>59780</v>
      </c>
      <c r="L506" s="22">
        <f t="shared" si="220"/>
        <v>0</v>
      </c>
      <c r="M506" s="208">
        <f t="shared" ref="M506:M524" si="227">I506/C506*100%</f>
        <v>0.99973431111111111</v>
      </c>
      <c r="N506" s="32">
        <f t="shared" si="221"/>
        <v>1</v>
      </c>
      <c r="O506" s="50"/>
      <c r="P506" s="145">
        <f t="shared" si="224"/>
        <v>0</v>
      </c>
    </row>
    <row r="507" spans="1:16" ht="48.75" customHeight="1" x14ac:dyDescent="0.25">
      <c r="A507" s="146" t="s">
        <v>351</v>
      </c>
      <c r="B507" s="27" t="s">
        <v>352</v>
      </c>
      <c r="C507" s="29">
        <f>SUM(C508,C526)</f>
        <v>225000000</v>
      </c>
      <c r="D507" s="30">
        <f>'[1]MASTER SPD '!G507</f>
        <v>225000000</v>
      </c>
      <c r="E507" s="30">
        <f>'[1]MASTER RO GU'!E507</f>
        <v>0</v>
      </c>
      <c r="F507" s="30">
        <f>'[1]MASTER RO GU'!F507</f>
        <v>0</v>
      </c>
      <c r="G507" s="30">
        <f>'[1]MASTER RO GU'!I507</f>
        <v>189461220</v>
      </c>
      <c r="H507" s="30">
        <f>'[1]MASTER RO GU'!J507</f>
        <v>35479000</v>
      </c>
      <c r="I507" s="30">
        <f>'[1]MASTER RO GU'!L507</f>
        <v>224940220</v>
      </c>
      <c r="J507" s="30">
        <f t="shared" si="200"/>
        <v>59780</v>
      </c>
      <c r="K507" s="29">
        <f t="shared" ref="K507" si="228">SUM(K508,K526)</f>
        <v>59780</v>
      </c>
      <c r="L507" s="22">
        <f t="shared" si="220"/>
        <v>0</v>
      </c>
      <c r="M507" s="32">
        <f t="shared" si="227"/>
        <v>0.99973431111111111</v>
      </c>
      <c r="N507" s="32">
        <f t="shared" si="221"/>
        <v>1</v>
      </c>
      <c r="P507" s="145">
        <f t="shared" si="224"/>
        <v>0</v>
      </c>
    </row>
    <row r="508" spans="1:16" s="25" customFormat="1" ht="61.5" customHeight="1" x14ac:dyDescent="0.25">
      <c r="A508" s="147" t="s">
        <v>353</v>
      </c>
      <c r="B508" s="355" t="s">
        <v>354</v>
      </c>
      <c r="C508" s="353">
        <f>C509</f>
        <v>125000000</v>
      </c>
      <c r="D508" s="71">
        <f>'[1]MASTER SPD '!G508</f>
        <v>125000000</v>
      </c>
      <c r="E508" s="71">
        <f>'[1]MASTER RO GU'!E508</f>
        <v>0</v>
      </c>
      <c r="F508" s="71">
        <f>'[1]MASTER RO GU'!F508</f>
        <v>0</v>
      </c>
      <c r="G508" s="71">
        <f>'[1]MASTER RO GU'!I508</f>
        <v>89479450</v>
      </c>
      <c r="H508" s="71">
        <f>'[1]MASTER RO GU'!J508</f>
        <v>35479000</v>
      </c>
      <c r="I508" s="71">
        <f>'[1]MASTER RO GU'!L508</f>
        <v>124958450</v>
      </c>
      <c r="J508" s="30">
        <f t="shared" si="200"/>
        <v>41550</v>
      </c>
      <c r="K508" s="28">
        <f t="shared" ref="K508:K509" si="229">K509</f>
        <v>41550</v>
      </c>
      <c r="L508" s="22">
        <f t="shared" si="220"/>
        <v>0</v>
      </c>
      <c r="M508" s="32">
        <f t="shared" si="227"/>
        <v>0.99966759999999999</v>
      </c>
      <c r="N508" s="32">
        <f t="shared" si="221"/>
        <v>1</v>
      </c>
      <c r="O508" s="24"/>
      <c r="P508" s="145">
        <f t="shared" si="224"/>
        <v>0</v>
      </c>
    </row>
    <row r="509" spans="1:16" s="39" customFormat="1" ht="17.25" customHeight="1" x14ac:dyDescent="0.25">
      <c r="A509" s="40" t="s">
        <v>31</v>
      </c>
      <c r="B509" s="34" t="s">
        <v>32</v>
      </c>
      <c r="C509" s="37">
        <f>C510</f>
        <v>125000000</v>
      </c>
      <c r="D509" s="30">
        <f>'[1]MASTER SPD '!G509</f>
        <v>125000000</v>
      </c>
      <c r="E509" s="30">
        <f>'[1]MASTER RO GU'!E509</f>
        <v>0</v>
      </c>
      <c r="F509" s="30">
        <f>'[1]MASTER RO GU'!F509</f>
        <v>0</v>
      </c>
      <c r="G509" s="37">
        <f>G510</f>
        <v>89479450</v>
      </c>
      <c r="H509" s="30">
        <f>'[1]MASTER RO GU'!J509</f>
        <v>35479000</v>
      </c>
      <c r="I509" s="30">
        <f>'[1]MASTER RO GU'!L509</f>
        <v>124958450</v>
      </c>
      <c r="J509" s="30">
        <f t="shared" si="200"/>
        <v>41550</v>
      </c>
      <c r="K509" s="37">
        <f t="shared" si="229"/>
        <v>41550</v>
      </c>
      <c r="L509" s="22">
        <f t="shared" si="220"/>
        <v>0</v>
      </c>
      <c r="M509" s="32">
        <f t="shared" si="227"/>
        <v>0.99966759999999999</v>
      </c>
      <c r="N509" s="32">
        <f t="shared" si="221"/>
        <v>1</v>
      </c>
      <c r="O509" s="38"/>
      <c r="P509" s="145">
        <f t="shared" si="224"/>
        <v>0</v>
      </c>
    </row>
    <row r="510" spans="1:16" s="39" customFormat="1" ht="17.25" customHeight="1" x14ac:dyDescent="0.25">
      <c r="A510" s="40" t="s">
        <v>34</v>
      </c>
      <c r="B510" s="34" t="s">
        <v>35</v>
      </c>
      <c r="C510" s="37">
        <f>SUM(C511,C518,C521)</f>
        <v>125000000</v>
      </c>
      <c r="D510" s="30">
        <f>'[1]MASTER SPD '!G510</f>
        <v>125000000</v>
      </c>
      <c r="E510" s="30">
        <f>'[1]MASTER RO GU'!E510</f>
        <v>0</v>
      </c>
      <c r="F510" s="30">
        <f>'[1]MASTER RO GU'!F510</f>
        <v>0</v>
      </c>
      <c r="G510" s="37">
        <f>SUM(G511,G518,G521)</f>
        <v>89479450</v>
      </c>
      <c r="H510" s="30">
        <f>'[1]MASTER RO GU'!J510</f>
        <v>35479000</v>
      </c>
      <c r="I510" s="30">
        <f>'[1]MASTER RO GU'!L510</f>
        <v>124958450</v>
      </c>
      <c r="J510" s="30">
        <f t="shared" si="200"/>
        <v>41550</v>
      </c>
      <c r="K510" s="37">
        <f t="shared" ref="K510" si="230">SUM(K511,K518,K521)</f>
        <v>41550</v>
      </c>
      <c r="L510" s="22">
        <f t="shared" si="220"/>
        <v>0</v>
      </c>
      <c r="M510" s="32">
        <f t="shared" si="227"/>
        <v>0.99966759999999999</v>
      </c>
      <c r="N510" s="32">
        <f t="shared" si="221"/>
        <v>1</v>
      </c>
      <c r="O510" s="38"/>
      <c r="P510" s="145">
        <f t="shared" si="224"/>
        <v>0</v>
      </c>
    </row>
    <row r="511" spans="1:16" s="39" customFormat="1" ht="17.25" customHeight="1" x14ac:dyDescent="0.25">
      <c r="A511" s="40" t="s">
        <v>36</v>
      </c>
      <c r="B511" s="34" t="s">
        <v>37</v>
      </c>
      <c r="C511" s="37">
        <f>SUM(C512)</f>
        <v>21573000</v>
      </c>
      <c r="D511" s="30">
        <f>'[1]MASTER SPD '!G511</f>
        <v>21573000</v>
      </c>
      <c r="E511" s="30">
        <f>'[1]MASTER RO GU'!E511</f>
        <v>0</v>
      </c>
      <c r="F511" s="30">
        <f>'[1]MASTER RO GU'!F511</f>
        <v>0</v>
      </c>
      <c r="G511" s="37">
        <f>SUM(G512)</f>
        <v>11612000</v>
      </c>
      <c r="H511" s="30">
        <f>'[1]MASTER RO GU'!J511</f>
        <v>9961000</v>
      </c>
      <c r="I511" s="30">
        <f>'[1]MASTER RO GU'!L511</f>
        <v>21573000</v>
      </c>
      <c r="J511" s="30">
        <f t="shared" ref="J511:J579" si="231">D511-I511</f>
        <v>0</v>
      </c>
      <c r="K511" s="37">
        <f t="shared" ref="K511" si="232">SUM(K512)</f>
        <v>0</v>
      </c>
      <c r="L511" s="22">
        <f t="shared" si="220"/>
        <v>0</v>
      </c>
      <c r="M511" s="32">
        <f t="shared" si="227"/>
        <v>1</v>
      </c>
      <c r="N511" s="32">
        <f t="shared" si="221"/>
        <v>1</v>
      </c>
      <c r="O511" s="38"/>
      <c r="P511" s="145">
        <f t="shared" si="224"/>
        <v>0</v>
      </c>
    </row>
    <row r="512" spans="1:16" s="39" customFormat="1" ht="17.25" customHeight="1" x14ac:dyDescent="0.25">
      <c r="A512" s="40" t="s">
        <v>38</v>
      </c>
      <c r="B512" s="34" t="s">
        <v>39</v>
      </c>
      <c r="C512" s="37">
        <f>SUM(C513:C517)</f>
        <v>21573000</v>
      </c>
      <c r="D512" s="30">
        <f>'[1]MASTER SPD '!G512</f>
        <v>21573000</v>
      </c>
      <c r="E512" s="30">
        <f>'[1]MASTER RO GU'!E512</f>
        <v>0</v>
      </c>
      <c r="F512" s="30">
        <f>'[1]MASTER RO GU'!F512</f>
        <v>0</v>
      </c>
      <c r="G512" s="37">
        <f>SUM(G513:G517)</f>
        <v>11612000</v>
      </c>
      <c r="H512" s="30">
        <f>'[1]MASTER RO GU'!J512</f>
        <v>9961000</v>
      </c>
      <c r="I512" s="30">
        <f>'[1]MASTER RO GU'!L512</f>
        <v>21573000</v>
      </c>
      <c r="J512" s="30">
        <f t="shared" si="231"/>
        <v>0</v>
      </c>
      <c r="K512" s="37">
        <f t="shared" ref="K512" si="233">SUM(K513:K517)</f>
        <v>0</v>
      </c>
      <c r="L512" s="22">
        <f t="shared" si="220"/>
        <v>0</v>
      </c>
      <c r="M512" s="32">
        <f t="shared" si="227"/>
        <v>1</v>
      </c>
      <c r="N512" s="32">
        <f t="shared" si="221"/>
        <v>1</v>
      </c>
      <c r="O512" s="38"/>
      <c r="P512" s="145">
        <f t="shared" si="224"/>
        <v>0</v>
      </c>
    </row>
    <row r="513" spans="1:16" s="46" customFormat="1" ht="21.75" customHeight="1" x14ac:dyDescent="0.25">
      <c r="A513" s="41" t="s">
        <v>40</v>
      </c>
      <c r="B513" s="42" t="s">
        <v>41</v>
      </c>
      <c r="C513" s="43">
        <v>4961600</v>
      </c>
      <c r="D513" s="44">
        <f>'[1]MASTER SPD '!G513</f>
        <v>4961600</v>
      </c>
      <c r="E513" s="44">
        <f>'[1]MASTER RO GU'!E513</f>
        <v>0</v>
      </c>
      <c r="F513" s="44">
        <f>'[1]MASTER RO GU'!F513</f>
        <v>0</v>
      </c>
      <c r="G513" s="44">
        <f>'[1]MASTER RO GU'!I513</f>
        <v>4961600</v>
      </c>
      <c r="H513" s="44">
        <f>'[1]MASTER RO GU'!J513</f>
        <v>0</v>
      </c>
      <c r="I513" s="44">
        <f>'[1]MASTER RO GU'!L513</f>
        <v>4961600</v>
      </c>
      <c r="J513" s="44">
        <f t="shared" si="231"/>
        <v>0</v>
      </c>
      <c r="K513" s="43">
        <f>C513-I513</f>
        <v>0</v>
      </c>
      <c r="L513" s="31">
        <f t="shared" si="220"/>
        <v>0</v>
      </c>
      <c r="M513" s="23">
        <f t="shared" si="227"/>
        <v>1</v>
      </c>
      <c r="N513" s="23">
        <f t="shared" si="221"/>
        <v>1</v>
      </c>
      <c r="O513" s="45"/>
      <c r="P513" s="145">
        <f t="shared" si="224"/>
        <v>0</v>
      </c>
    </row>
    <row r="514" spans="1:16" s="46" customFormat="1" ht="21" customHeight="1" x14ac:dyDescent="0.25">
      <c r="A514" s="41" t="s">
        <v>42</v>
      </c>
      <c r="B514" s="42" t="s">
        <v>43</v>
      </c>
      <c r="C514" s="43">
        <v>2350400</v>
      </c>
      <c r="D514" s="44">
        <f>'[1]MASTER SPD '!G514</f>
        <v>2350400</v>
      </c>
      <c r="E514" s="44">
        <f>'[1]MASTER RO GU'!E514</f>
        <v>0</v>
      </c>
      <c r="F514" s="44">
        <f>'[1]MASTER RO GU'!F514</f>
        <v>0</v>
      </c>
      <c r="G514" s="44">
        <f>'[1]MASTER RO GU'!I514</f>
        <v>2350400</v>
      </c>
      <c r="H514" s="44">
        <f>'[1]MASTER RO GU'!J514</f>
        <v>0</v>
      </c>
      <c r="I514" s="44">
        <f>'[1]MASTER RO GU'!L514</f>
        <v>2350400</v>
      </c>
      <c r="J514" s="44">
        <f t="shared" si="231"/>
        <v>0</v>
      </c>
      <c r="K514" s="43">
        <f>C514-I514</f>
        <v>0</v>
      </c>
      <c r="L514" s="31">
        <f t="shared" si="220"/>
        <v>0</v>
      </c>
      <c r="M514" s="23">
        <f t="shared" si="227"/>
        <v>1</v>
      </c>
      <c r="N514" s="23">
        <f t="shared" si="221"/>
        <v>1</v>
      </c>
      <c r="O514" s="45"/>
      <c r="P514" s="145">
        <f t="shared" si="224"/>
        <v>0</v>
      </c>
    </row>
    <row r="515" spans="1:16" s="51" customFormat="1" ht="17.45" customHeight="1" x14ac:dyDescent="0.25">
      <c r="A515" s="47" t="s">
        <v>52</v>
      </c>
      <c r="B515" s="55" t="s">
        <v>53</v>
      </c>
      <c r="C515" s="49">
        <v>1961000</v>
      </c>
      <c r="D515" s="44">
        <f>'[1]MASTER SPD '!G515</f>
        <v>1961000</v>
      </c>
      <c r="E515" s="44">
        <f>'[1]MASTER RO GU'!E515</f>
        <v>0</v>
      </c>
      <c r="F515" s="44">
        <f>'[1]MASTER RO GU'!F515</f>
        <v>0</v>
      </c>
      <c r="G515" s="44">
        <f>'[1]MASTER RO GU'!I515</f>
        <v>1300000</v>
      </c>
      <c r="H515" s="44">
        <f>'[1]MASTER RO GU'!J515</f>
        <v>661000</v>
      </c>
      <c r="I515" s="44">
        <f>'[1]MASTER RO GU'!L515</f>
        <v>1961000</v>
      </c>
      <c r="J515" s="44">
        <f t="shared" si="231"/>
        <v>0</v>
      </c>
      <c r="K515" s="43">
        <f>C515-I515</f>
        <v>0</v>
      </c>
      <c r="L515" s="31">
        <f t="shared" si="220"/>
        <v>0</v>
      </c>
      <c r="M515" s="23">
        <f t="shared" si="227"/>
        <v>1</v>
      </c>
      <c r="N515" s="23">
        <f t="shared" si="221"/>
        <v>1</v>
      </c>
      <c r="O515" s="50"/>
      <c r="P515" s="145">
        <f t="shared" si="224"/>
        <v>0</v>
      </c>
    </row>
    <row r="516" spans="1:16" s="46" customFormat="1" ht="30.75" customHeight="1" x14ac:dyDescent="0.25">
      <c r="A516" s="41" t="s">
        <v>97</v>
      </c>
      <c r="B516" s="124" t="s">
        <v>98</v>
      </c>
      <c r="C516" s="43">
        <v>7500000</v>
      </c>
      <c r="D516" s="44">
        <f>'[1]MASTER SPD '!G516</f>
        <v>7500000</v>
      </c>
      <c r="E516" s="44">
        <f>'[1]MASTER RO GU'!E516</f>
        <v>0</v>
      </c>
      <c r="F516" s="44">
        <f>'[1]MASTER RO GU'!F516</f>
        <v>0</v>
      </c>
      <c r="G516" s="44">
        <f>'[1]MASTER RO GU'!I516</f>
        <v>0</v>
      </c>
      <c r="H516" s="44">
        <f>'[1]MASTER RO GU'!J516</f>
        <v>7500000</v>
      </c>
      <c r="I516" s="44">
        <f>'[1]MASTER RO GU'!L516</f>
        <v>7500000</v>
      </c>
      <c r="J516" s="44">
        <f t="shared" si="231"/>
        <v>0</v>
      </c>
      <c r="K516" s="43">
        <f>C516-I516</f>
        <v>0</v>
      </c>
      <c r="L516" s="31">
        <f t="shared" si="220"/>
        <v>0</v>
      </c>
      <c r="M516" s="23">
        <f t="shared" si="227"/>
        <v>1</v>
      </c>
      <c r="N516" s="23">
        <f t="shared" si="221"/>
        <v>1</v>
      </c>
      <c r="O516" s="45"/>
      <c r="P516" s="145">
        <f t="shared" si="224"/>
        <v>0</v>
      </c>
    </row>
    <row r="517" spans="1:16" s="51" customFormat="1" ht="17.25" customHeight="1" x14ac:dyDescent="0.25">
      <c r="A517" s="47" t="s">
        <v>54</v>
      </c>
      <c r="B517" s="129" t="s">
        <v>55</v>
      </c>
      <c r="C517" s="49">
        <v>4800000</v>
      </c>
      <c r="D517" s="44">
        <f>'[1]MASTER SPD '!G517</f>
        <v>4800000</v>
      </c>
      <c r="E517" s="44">
        <f>'[1]MASTER RO GU'!E517</f>
        <v>0</v>
      </c>
      <c r="F517" s="44">
        <f>'[1]MASTER RO GU'!F517</f>
        <v>0</v>
      </c>
      <c r="G517" s="44">
        <f>'[1]MASTER RO GU'!I517</f>
        <v>3000000</v>
      </c>
      <c r="H517" s="44">
        <f>'[1]MASTER RO GU'!J517</f>
        <v>1800000</v>
      </c>
      <c r="I517" s="44">
        <f>'[1]MASTER RO GU'!L517</f>
        <v>4800000</v>
      </c>
      <c r="J517" s="44">
        <f t="shared" si="231"/>
        <v>0</v>
      </c>
      <c r="K517" s="43">
        <f>C517-I517</f>
        <v>0</v>
      </c>
      <c r="L517" s="31">
        <f t="shared" si="220"/>
        <v>0</v>
      </c>
      <c r="M517" s="23">
        <f t="shared" si="227"/>
        <v>1</v>
      </c>
      <c r="N517" s="23">
        <f t="shared" si="221"/>
        <v>1</v>
      </c>
      <c r="O517" s="50"/>
      <c r="P517" s="145">
        <f t="shared" si="224"/>
        <v>0</v>
      </c>
    </row>
    <row r="518" spans="1:16" s="39" customFormat="1" ht="17.25" customHeight="1" x14ac:dyDescent="0.25">
      <c r="A518" s="40" t="s">
        <v>44</v>
      </c>
      <c r="B518" s="34" t="s">
        <v>45</v>
      </c>
      <c r="C518" s="37">
        <f>C519</f>
        <v>9600000</v>
      </c>
      <c r="D518" s="30">
        <f>'[1]MASTER SPD '!G518</f>
        <v>9600000</v>
      </c>
      <c r="E518" s="30">
        <f>'[1]MASTER RO GU'!E518</f>
        <v>0</v>
      </c>
      <c r="F518" s="30">
        <f>'[1]MASTER RO GU'!F518</f>
        <v>0</v>
      </c>
      <c r="G518" s="30">
        <f>'[1]MASTER RO GU'!I518</f>
        <v>0</v>
      </c>
      <c r="H518" s="30">
        <f>'[1]MASTER RO GU'!J518</f>
        <v>9600000</v>
      </c>
      <c r="I518" s="30">
        <f>'[1]MASTER RO GU'!L518</f>
        <v>9600000</v>
      </c>
      <c r="J518" s="30">
        <f t="shared" si="231"/>
        <v>0</v>
      </c>
      <c r="K518" s="37">
        <f t="shared" ref="K518:K519" si="234">K519</f>
        <v>0</v>
      </c>
      <c r="L518" s="22">
        <f t="shared" si="220"/>
        <v>0</v>
      </c>
      <c r="M518" s="32">
        <f t="shared" si="227"/>
        <v>1</v>
      </c>
      <c r="N518" s="32">
        <f t="shared" si="221"/>
        <v>1</v>
      </c>
      <c r="O518" s="38"/>
      <c r="P518" s="145">
        <f t="shared" si="224"/>
        <v>0</v>
      </c>
    </row>
    <row r="519" spans="1:16" s="39" customFormat="1" ht="17.25" customHeight="1" x14ac:dyDescent="0.25">
      <c r="A519" s="40" t="s">
        <v>46</v>
      </c>
      <c r="B519" s="34" t="s">
        <v>47</v>
      </c>
      <c r="C519" s="37">
        <f>C520</f>
        <v>9600000</v>
      </c>
      <c r="D519" s="30">
        <f>'[1]MASTER SPD '!G519</f>
        <v>9600000</v>
      </c>
      <c r="E519" s="30">
        <f>'[1]MASTER RO GU'!E519</f>
        <v>0</v>
      </c>
      <c r="F519" s="30">
        <f>'[1]MASTER RO GU'!F519</f>
        <v>0</v>
      </c>
      <c r="G519" s="30">
        <f>'[1]MASTER RO GU'!I519</f>
        <v>0</v>
      </c>
      <c r="H519" s="30">
        <f>'[1]MASTER RO GU'!J519</f>
        <v>9600000</v>
      </c>
      <c r="I519" s="30">
        <f>'[1]MASTER RO GU'!L519</f>
        <v>9600000</v>
      </c>
      <c r="J519" s="30">
        <f t="shared" si="231"/>
        <v>0</v>
      </c>
      <c r="K519" s="37">
        <f t="shared" si="234"/>
        <v>0</v>
      </c>
      <c r="L519" s="22">
        <f t="shared" si="220"/>
        <v>0</v>
      </c>
      <c r="M519" s="79">
        <f t="shared" si="227"/>
        <v>1</v>
      </c>
      <c r="N519" s="32">
        <f t="shared" si="221"/>
        <v>1</v>
      </c>
      <c r="O519" s="38"/>
      <c r="P519" s="145">
        <f t="shared" si="224"/>
        <v>0</v>
      </c>
    </row>
    <row r="520" spans="1:16" s="46" customFormat="1" ht="30.75" customHeight="1" x14ac:dyDescent="0.25">
      <c r="A520" s="41" t="s">
        <v>56</v>
      </c>
      <c r="B520" s="89" t="s">
        <v>57</v>
      </c>
      <c r="C520" s="90">
        <v>9600000</v>
      </c>
      <c r="D520" s="44">
        <f>'[1]MASTER SPD '!G520</f>
        <v>9600000</v>
      </c>
      <c r="E520" s="44">
        <f>'[1]MASTER RO GU'!E520</f>
        <v>0</v>
      </c>
      <c r="F520" s="44">
        <f>'[1]MASTER RO GU'!F520</f>
        <v>0</v>
      </c>
      <c r="G520" s="44">
        <f>'[1]MASTER RO GU'!I520</f>
        <v>0</v>
      </c>
      <c r="H520" s="44">
        <f>'[1]MASTER RO GU'!J520</f>
        <v>9600000</v>
      </c>
      <c r="I520" s="44">
        <f>'[1]MASTER RO GU'!L520</f>
        <v>9600000</v>
      </c>
      <c r="J520" s="44">
        <f t="shared" si="231"/>
        <v>0</v>
      </c>
      <c r="K520" s="43">
        <f>C520-I520</f>
        <v>0</v>
      </c>
      <c r="L520" s="31">
        <f t="shared" si="220"/>
        <v>0</v>
      </c>
      <c r="M520" s="23">
        <f t="shared" si="227"/>
        <v>1</v>
      </c>
      <c r="N520" s="23">
        <f t="shared" si="221"/>
        <v>1</v>
      </c>
      <c r="O520" s="45"/>
      <c r="P520" s="145">
        <f t="shared" si="224"/>
        <v>0</v>
      </c>
    </row>
    <row r="521" spans="1:16" s="39" customFormat="1" ht="17.25" customHeight="1" x14ac:dyDescent="0.25">
      <c r="A521" s="91" t="s">
        <v>66</v>
      </c>
      <c r="B521" s="65" t="s">
        <v>67</v>
      </c>
      <c r="C521" s="92">
        <f>C522</f>
        <v>93827000</v>
      </c>
      <c r="D521" s="30">
        <f>'[1]MASTER SPD '!G521</f>
        <v>93827000</v>
      </c>
      <c r="E521" s="30">
        <f>'[1]MASTER RO GU'!E521</f>
        <v>0</v>
      </c>
      <c r="F521" s="30">
        <f>'[1]MASTER RO GU'!F521</f>
        <v>0</v>
      </c>
      <c r="G521" s="92">
        <f>G522</f>
        <v>77867450</v>
      </c>
      <c r="H521" s="30">
        <f>'[1]MASTER RO GU'!J521</f>
        <v>15918000</v>
      </c>
      <c r="I521" s="30">
        <f>'[1]MASTER RO GU'!L521</f>
        <v>93785450</v>
      </c>
      <c r="J521" s="30">
        <f t="shared" si="231"/>
        <v>41550</v>
      </c>
      <c r="K521" s="92">
        <f t="shared" ref="K521" si="235">K522</f>
        <v>41550</v>
      </c>
      <c r="L521" s="22">
        <f t="shared" si="220"/>
        <v>0</v>
      </c>
      <c r="M521" s="32">
        <f t="shared" si="227"/>
        <v>0.99955716371620107</v>
      </c>
      <c r="N521" s="32">
        <f t="shared" si="221"/>
        <v>1</v>
      </c>
      <c r="O521" s="38"/>
      <c r="P521" s="145">
        <f t="shared" si="224"/>
        <v>0</v>
      </c>
    </row>
    <row r="522" spans="1:16" s="39" customFormat="1" ht="17.25" customHeight="1" x14ac:dyDescent="0.25">
      <c r="A522" s="91" t="s">
        <v>68</v>
      </c>
      <c r="B522" s="65" t="s">
        <v>69</v>
      </c>
      <c r="C522" s="92">
        <f>SUM(C523:C524)</f>
        <v>93827000</v>
      </c>
      <c r="D522" s="30">
        <f>'[1]MASTER SPD '!G522</f>
        <v>93827000</v>
      </c>
      <c r="E522" s="30">
        <f>'[1]MASTER RO GU'!E522</f>
        <v>0</v>
      </c>
      <c r="F522" s="30">
        <f>'[1]MASTER RO GU'!F522</f>
        <v>0</v>
      </c>
      <c r="G522" s="92">
        <f>SUM(G523:G524)</f>
        <v>77867450</v>
      </c>
      <c r="H522" s="30">
        <f>'[1]MASTER RO GU'!J522</f>
        <v>15918000</v>
      </c>
      <c r="I522" s="30">
        <f>'[1]MASTER RO GU'!L522</f>
        <v>93785450</v>
      </c>
      <c r="J522" s="30">
        <f t="shared" si="231"/>
        <v>41550</v>
      </c>
      <c r="K522" s="92">
        <f t="shared" ref="K522" si="236">SUM(K523:K524)</f>
        <v>41550</v>
      </c>
      <c r="L522" s="22">
        <f t="shared" si="220"/>
        <v>0</v>
      </c>
      <c r="M522" s="32">
        <f t="shared" si="227"/>
        <v>0.99955716371620107</v>
      </c>
      <c r="N522" s="32">
        <f t="shared" si="221"/>
        <v>1</v>
      </c>
      <c r="O522" s="38"/>
      <c r="P522" s="145">
        <f t="shared" si="224"/>
        <v>0</v>
      </c>
    </row>
    <row r="523" spans="1:16" s="51" customFormat="1" ht="17.25" customHeight="1" x14ac:dyDescent="0.25">
      <c r="A523" s="93" t="s">
        <v>70</v>
      </c>
      <c r="B523" s="66" t="s">
        <v>71</v>
      </c>
      <c r="C523" s="88">
        <v>83027000</v>
      </c>
      <c r="D523" s="44">
        <f>'[1]MASTER SPD '!G523</f>
        <v>83027000</v>
      </c>
      <c r="E523" s="44">
        <f>'[1]MASTER RO GU'!E523</f>
        <v>0</v>
      </c>
      <c r="F523" s="44">
        <f>'[1]MASTER RO GU'!F523</f>
        <v>0</v>
      </c>
      <c r="G523" s="44">
        <f>'[1]MASTER RO GU'!I523</f>
        <v>77867450</v>
      </c>
      <c r="H523" s="44">
        <f>'[1]MASTER RO GU'!J523</f>
        <v>5118000</v>
      </c>
      <c r="I523" s="44">
        <f>'[1]MASTER RO GU'!L523</f>
        <v>82985450</v>
      </c>
      <c r="J523" s="44">
        <f t="shared" si="231"/>
        <v>41550</v>
      </c>
      <c r="K523" s="43">
        <f>C523-I523</f>
        <v>41550</v>
      </c>
      <c r="L523" s="31">
        <f t="shared" si="220"/>
        <v>0</v>
      </c>
      <c r="M523" s="23">
        <f t="shared" si="227"/>
        <v>0.99949956038397147</v>
      </c>
      <c r="N523" s="23">
        <f t="shared" si="221"/>
        <v>1</v>
      </c>
      <c r="O523" s="50"/>
      <c r="P523" s="145">
        <f t="shared" si="224"/>
        <v>0</v>
      </c>
    </row>
    <row r="524" spans="1:16" s="51" customFormat="1" ht="18" customHeight="1" x14ac:dyDescent="0.25">
      <c r="A524" s="93" t="s">
        <v>103</v>
      </c>
      <c r="B524" s="138" t="s">
        <v>104</v>
      </c>
      <c r="C524" s="88">
        <v>10800000</v>
      </c>
      <c r="D524" s="44">
        <f>'[1]MASTER SPD '!G524</f>
        <v>10800000</v>
      </c>
      <c r="E524" s="44">
        <f>'[1]MASTER RO GU'!E524</f>
        <v>0</v>
      </c>
      <c r="F524" s="44">
        <f>'[1]MASTER RO GU'!F524</f>
        <v>0</v>
      </c>
      <c r="G524" s="44">
        <f>'[1]MASTER RO GU'!I524</f>
        <v>0</v>
      </c>
      <c r="H524" s="44">
        <f>'[1]MASTER RO GU'!J524</f>
        <v>10800000</v>
      </c>
      <c r="I524" s="44">
        <f>'[1]MASTER RO GU'!L524</f>
        <v>10800000</v>
      </c>
      <c r="J524" s="44">
        <f t="shared" si="231"/>
        <v>0</v>
      </c>
      <c r="K524" s="43">
        <f>C524-I524</f>
        <v>0</v>
      </c>
      <c r="L524" s="31">
        <f t="shared" si="220"/>
        <v>0</v>
      </c>
      <c r="M524" s="23">
        <f t="shared" si="227"/>
        <v>1</v>
      </c>
      <c r="N524" s="23">
        <f t="shared" si="221"/>
        <v>1</v>
      </c>
      <c r="O524" s="50"/>
      <c r="P524" s="145">
        <f t="shared" si="224"/>
        <v>0</v>
      </c>
    </row>
    <row r="525" spans="1:16" ht="15.75" customHeight="1" x14ac:dyDescent="0.25">
      <c r="A525" s="102"/>
      <c r="B525" s="139"/>
      <c r="C525" s="43"/>
      <c r="D525" s="44">
        <f>'[1]MASTER SPD '!G525</f>
        <v>0</v>
      </c>
      <c r="E525" s="44">
        <f>'[1]MASTER RO GU'!E525</f>
        <v>0</v>
      </c>
      <c r="F525" s="44">
        <f>'[1]MASTER RO GU'!F525</f>
        <v>0</v>
      </c>
      <c r="G525" s="44">
        <f>'[1]MASTER RO GU'!I525</f>
        <v>0</v>
      </c>
      <c r="H525" s="44">
        <f>'[1]MASTER RO GU'!J525</f>
        <v>0</v>
      </c>
      <c r="I525" s="44">
        <f>'[1]MASTER RO GU'!L525</f>
        <v>0</v>
      </c>
      <c r="J525" s="44">
        <f t="shared" si="231"/>
        <v>0</v>
      </c>
      <c r="K525" s="52"/>
      <c r="L525" s="31">
        <f t="shared" si="220"/>
        <v>0</v>
      </c>
      <c r="M525" s="53"/>
      <c r="N525" s="23"/>
      <c r="P525" s="145">
        <f t="shared" si="224"/>
        <v>0</v>
      </c>
    </row>
    <row r="526" spans="1:16" s="25" customFormat="1" ht="35.25" customHeight="1" x14ac:dyDescent="0.25">
      <c r="A526" s="146" t="s">
        <v>355</v>
      </c>
      <c r="B526" s="352" t="s">
        <v>356</v>
      </c>
      <c r="C526" s="353">
        <f>C527</f>
        <v>100000000</v>
      </c>
      <c r="D526" s="71">
        <f>'[1]MASTER SPD '!G526</f>
        <v>100000000</v>
      </c>
      <c r="E526" s="71">
        <f>'[1]MASTER RO GU'!E526</f>
        <v>0</v>
      </c>
      <c r="F526" s="71">
        <f>'[1]MASTER RO GU'!F526</f>
        <v>0</v>
      </c>
      <c r="G526" s="71">
        <f>'[1]MASTER RO GU'!I526</f>
        <v>99981770</v>
      </c>
      <c r="H526" s="71">
        <f>'[1]MASTER RO GU'!J526</f>
        <v>0</v>
      </c>
      <c r="I526" s="71">
        <f>'[1]MASTER RO GU'!L526</f>
        <v>99981770</v>
      </c>
      <c r="J526" s="30">
        <f t="shared" si="231"/>
        <v>18230</v>
      </c>
      <c r="K526" s="28">
        <f t="shared" ref="K526:K527" si="237">K527</f>
        <v>18230</v>
      </c>
      <c r="L526" s="78">
        <f t="shared" si="220"/>
        <v>0</v>
      </c>
      <c r="M526" s="79">
        <f t="shared" ref="M526:M538" si="238">I526/C526*100%</f>
        <v>0.99981770000000003</v>
      </c>
      <c r="N526" s="79">
        <f t="shared" si="221"/>
        <v>1</v>
      </c>
      <c r="O526" s="24"/>
      <c r="P526" s="145">
        <f t="shared" si="224"/>
        <v>0</v>
      </c>
    </row>
    <row r="527" spans="1:16" s="39" customFormat="1" ht="18" customHeight="1" x14ac:dyDescent="0.25">
      <c r="A527" s="40" t="s">
        <v>31</v>
      </c>
      <c r="B527" s="34" t="s">
        <v>32</v>
      </c>
      <c r="C527" s="37">
        <f>C528</f>
        <v>100000000</v>
      </c>
      <c r="D527" s="30">
        <f>'[1]MASTER SPD '!G527</f>
        <v>100000000</v>
      </c>
      <c r="E527" s="30">
        <f>'[1]MASTER RO GU'!E527</f>
        <v>0</v>
      </c>
      <c r="F527" s="30">
        <f>'[1]MASTER RO GU'!F527</f>
        <v>0</v>
      </c>
      <c r="G527" s="30">
        <f>'[1]MASTER RO GU'!I527</f>
        <v>99981770</v>
      </c>
      <c r="H527" s="30">
        <f>'[1]MASTER RO GU'!J527</f>
        <v>0</v>
      </c>
      <c r="I527" s="30">
        <f>'[1]MASTER RO GU'!L527</f>
        <v>99981770</v>
      </c>
      <c r="J527" s="30">
        <f t="shared" si="231"/>
        <v>18230</v>
      </c>
      <c r="K527" s="37">
        <f t="shared" si="237"/>
        <v>18230</v>
      </c>
      <c r="L527" s="22">
        <f t="shared" si="220"/>
        <v>0</v>
      </c>
      <c r="M527" s="32">
        <f t="shared" si="238"/>
        <v>0.99981770000000003</v>
      </c>
      <c r="N527" s="32">
        <f t="shared" si="221"/>
        <v>1</v>
      </c>
      <c r="O527" s="38"/>
      <c r="P527" s="145">
        <f t="shared" si="224"/>
        <v>0</v>
      </c>
    </row>
    <row r="528" spans="1:16" s="39" customFormat="1" ht="18" customHeight="1" x14ac:dyDescent="0.25">
      <c r="A528" s="40" t="s">
        <v>34</v>
      </c>
      <c r="B528" s="34" t="s">
        <v>35</v>
      </c>
      <c r="C528" s="37">
        <f>SUM(C529,C533,C536)</f>
        <v>100000000</v>
      </c>
      <c r="D528" s="30">
        <f>'[1]MASTER SPD '!G528</f>
        <v>100000000</v>
      </c>
      <c r="E528" s="30">
        <f>'[1]MASTER RO GU'!E528</f>
        <v>0</v>
      </c>
      <c r="F528" s="30">
        <f>'[1]MASTER RO GU'!F528</f>
        <v>0</v>
      </c>
      <c r="G528" s="30">
        <f>'[1]MASTER RO GU'!I528</f>
        <v>99981770</v>
      </c>
      <c r="H528" s="30">
        <f>'[1]MASTER RO GU'!J528</f>
        <v>0</v>
      </c>
      <c r="I528" s="30">
        <f>'[1]MASTER RO GU'!L528</f>
        <v>99981770</v>
      </c>
      <c r="J528" s="30">
        <f t="shared" si="231"/>
        <v>18230</v>
      </c>
      <c r="K528" s="37">
        <f t="shared" ref="K528" si="239">SUM(K529,K533,K536)</f>
        <v>18230</v>
      </c>
      <c r="L528" s="22">
        <f t="shared" si="220"/>
        <v>0</v>
      </c>
      <c r="M528" s="32">
        <f t="shared" si="238"/>
        <v>0.99981770000000003</v>
      </c>
      <c r="N528" s="32">
        <f t="shared" si="221"/>
        <v>1</v>
      </c>
      <c r="O528" s="38"/>
      <c r="P528" s="145">
        <f t="shared" si="224"/>
        <v>0</v>
      </c>
    </row>
    <row r="529" spans="1:16" s="39" customFormat="1" ht="18" customHeight="1" x14ac:dyDescent="0.25">
      <c r="A529" s="40" t="s">
        <v>36</v>
      </c>
      <c r="B529" s="34" t="s">
        <v>37</v>
      </c>
      <c r="C529" s="37">
        <f>SUM(C530)</f>
        <v>13294000</v>
      </c>
      <c r="D529" s="30">
        <f>'[1]MASTER SPD '!G529</f>
        <v>13294000</v>
      </c>
      <c r="E529" s="30">
        <f>'[1]MASTER RO GU'!E529</f>
        <v>0</v>
      </c>
      <c r="F529" s="30">
        <f>'[1]MASTER RO GU'!F529</f>
        <v>0</v>
      </c>
      <c r="G529" s="30">
        <f>'[1]MASTER RO GU'!I529</f>
        <v>13294000</v>
      </c>
      <c r="H529" s="30">
        <f>'[1]MASTER RO GU'!J529</f>
        <v>0</v>
      </c>
      <c r="I529" s="30">
        <f>'[1]MASTER RO GU'!L529</f>
        <v>13294000</v>
      </c>
      <c r="J529" s="30">
        <f t="shared" si="231"/>
        <v>0</v>
      </c>
      <c r="K529" s="37">
        <f t="shared" ref="K529" si="240">SUM(K530)</f>
        <v>0</v>
      </c>
      <c r="L529" s="22">
        <f t="shared" si="220"/>
        <v>0</v>
      </c>
      <c r="M529" s="32">
        <f t="shared" si="238"/>
        <v>1</v>
      </c>
      <c r="N529" s="32">
        <f t="shared" si="221"/>
        <v>1</v>
      </c>
      <c r="O529" s="38"/>
      <c r="P529" s="145">
        <f t="shared" si="224"/>
        <v>0</v>
      </c>
    </row>
    <row r="530" spans="1:16" s="39" customFormat="1" ht="18" customHeight="1" x14ac:dyDescent="0.25">
      <c r="A530" s="40" t="s">
        <v>38</v>
      </c>
      <c r="B530" s="34" t="s">
        <v>39</v>
      </c>
      <c r="C530" s="37">
        <f>SUM(C531:C532)</f>
        <v>13294000</v>
      </c>
      <c r="D530" s="30">
        <f>'[1]MASTER SPD '!G530</f>
        <v>13294000</v>
      </c>
      <c r="E530" s="30">
        <f>'[1]MASTER RO GU'!E530</f>
        <v>0</v>
      </c>
      <c r="F530" s="30">
        <f>'[1]MASTER RO GU'!F530</f>
        <v>0</v>
      </c>
      <c r="G530" s="30">
        <f>'[1]MASTER RO GU'!I530</f>
        <v>13294000</v>
      </c>
      <c r="H530" s="30">
        <f>'[1]MASTER RO GU'!J530</f>
        <v>0</v>
      </c>
      <c r="I530" s="30">
        <f>'[1]MASTER RO GU'!L530</f>
        <v>13294000</v>
      </c>
      <c r="J530" s="30">
        <f t="shared" si="231"/>
        <v>0</v>
      </c>
      <c r="K530" s="37">
        <f t="shared" ref="K530" si="241">SUM(K531:K532)</f>
        <v>0</v>
      </c>
      <c r="L530" s="22">
        <f t="shared" si="220"/>
        <v>0</v>
      </c>
      <c r="M530" s="32">
        <f t="shared" si="238"/>
        <v>1</v>
      </c>
      <c r="N530" s="32">
        <f t="shared" si="221"/>
        <v>1</v>
      </c>
      <c r="O530" s="38"/>
      <c r="P530" s="145">
        <f t="shared" si="224"/>
        <v>0</v>
      </c>
    </row>
    <row r="531" spans="1:16" s="46" customFormat="1" ht="30.75" customHeight="1" x14ac:dyDescent="0.25">
      <c r="A531" s="41" t="s">
        <v>40</v>
      </c>
      <c r="B531" s="42" t="s">
        <v>41</v>
      </c>
      <c r="C531" s="43">
        <v>3059000</v>
      </c>
      <c r="D531" s="44">
        <f>'[1]MASTER SPD '!G531</f>
        <v>3059000</v>
      </c>
      <c r="E531" s="44">
        <f>'[1]MASTER RO GU'!E531</f>
        <v>0</v>
      </c>
      <c r="F531" s="44">
        <f>'[1]MASTER RO GU'!F531</f>
        <v>0</v>
      </c>
      <c r="G531" s="44">
        <f>'[1]MASTER RO GU'!I531</f>
        <v>3059000</v>
      </c>
      <c r="H531" s="44">
        <f>'[1]MASTER RO GU'!J531</f>
        <v>0</v>
      </c>
      <c r="I531" s="44">
        <f>'[1]MASTER RO GU'!L531</f>
        <v>3059000</v>
      </c>
      <c r="J531" s="44">
        <f t="shared" si="231"/>
        <v>0</v>
      </c>
      <c r="K531" s="43">
        <f>C531-I531</f>
        <v>0</v>
      </c>
      <c r="L531" s="31">
        <f t="shared" si="220"/>
        <v>0</v>
      </c>
      <c r="M531" s="23">
        <f t="shared" si="238"/>
        <v>1</v>
      </c>
      <c r="N531" s="23">
        <f t="shared" si="221"/>
        <v>1</v>
      </c>
      <c r="O531" s="45"/>
      <c r="P531" s="145">
        <f t="shared" si="224"/>
        <v>0</v>
      </c>
    </row>
    <row r="532" spans="1:16" s="51" customFormat="1" ht="17.45" customHeight="1" x14ac:dyDescent="0.25">
      <c r="A532" s="47" t="s">
        <v>52</v>
      </c>
      <c r="B532" s="55" t="s">
        <v>53</v>
      </c>
      <c r="C532" s="49">
        <v>10235000</v>
      </c>
      <c r="D532" s="44">
        <f>'[1]MASTER SPD '!G532</f>
        <v>10235000</v>
      </c>
      <c r="E532" s="44">
        <f>'[1]MASTER RO GU'!E532</f>
        <v>0</v>
      </c>
      <c r="F532" s="44">
        <f>'[1]MASTER RO GU'!F532</f>
        <v>0</v>
      </c>
      <c r="G532" s="44">
        <f>'[1]MASTER RO GU'!I532</f>
        <v>10235000</v>
      </c>
      <c r="H532" s="44">
        <f>'[1]MASTER RO GU'!J532</f>
        <v>0</v>
      </c>
      <c r="I532" s="44">
        <f>'[1]MASTER RO GU'!L532</f>
        <v>10235000</v>
      </c>
      <c r="J532" s="44">
        <f t="shared" si="231"/>
        <v>0</v>
      </c>
      <c r="K532" s="43">
        <f>C532-I532</f>
        <v>0</v>
      </c>
      <c r="L532" s="63">
        <f t="shared" si="220"/>
        <v>0</v>
      </c>
      <c r="M532" s="54">
        <f t="shared" si="238"/>
        <v>1</v>
      </c>
      <c r="N532" s="54">
        <f t="shared" si="221"/>
        <v>1</v>
      </c>
      <c r="O532" s="50"/>
      <c r="P532" s="145">
        <f t="shared" si="224"/>
        <v>0</v>
      </c>
    </row>
    <row r="533" spans="1:16" s="39" customFormat="1" ht="17.25" customHeight="1" x14ac:dyDescent="0.25">
      <c r="A533" s="40" t="s">
        <v>44</v>
      </c>
      <c r="B533" s="34" t="s">
        <v>45</v>
      </c>
      <c r="C533" s="37">
        <f>C534</f>
        <v>17918000</v>
      </c>
      <c r="D533" s="30">
        <f>'[1]MASTER SPD '!G533</f>
        <v>17918000</v>
      </c>
      <c r="E533" s="30">
        <f>'[1]MASTER RO GU'!E533</f>
        <v>0</v>
      </c>
      <c r="F533" s="30">
        <f>'[1]MASTER RO GU'!F533</f>
        <v>0</v>
      </c>
      <c r="G533" s="30">
        <f>'[1]MASTER RO GU'!I533</f>
        <v>17918000</v>
      </c>
      <c r="H533" s="30">
        <f>'[1]MASTER RO GU'!J533</f>
        <v>0</v>
      </c>
      <c r="I533" s="30">
        <f>'[1]MASTER RO GU'!L533</f>
        <v>17918000</v>
      </c>
      <c r="J533" s="30">
        <f t="shared" si="231"/>
        <v>0</v>
      </c>
      <c r="K533" s="37">
        <f t="shared" ref="K533:K534" si="242">K534</f>
        <v>0</v>
      </c>
      <c r="L533" s="22">
        <f t="shared" si="220"/>
        <v>0</v>
      </c>
      <c r="M533" s="32">
        <f t="shared" si="238"/>
        <v>1</v>
      </c>
      <c r="N533" s="32">
        <f t="shared" si="221"/>
        <v>1</v>
      </c>
      <c r="O533" s="38"/>
      <c r="P533" s="145">
        <f t="shared" si="224"/>
        <v>0</v>
      </c>
    </row>
    <row r="534" spans="1:16" s="39" customFormat="1" ht="17.25" customHeight="1" x14ac:dyDescent="0.25">
      <c r="A534" s="40" t="s">
        <v>46</v>
      </c>
      <c r="B534" s="34" t="s">
        <v>47</v>
      </c>
      <c r="C534" s="37">
        <f>C535</f>
        <v>17918000</v>
      </c>
      <c r="D534" s="30">
        <f>'[1]MASTER SPD '!G534</f>
        <v>17918000</v>
      </c>
      <c r="E534" s="30">
        <f>'[1]MASTER RO GU'!E534</f>
        <v>0</v>
      </c>
      <c r="F534" s="30">
        <f>'[1]MASTER RO GU'!F534</f>
        <v>0</v>
      </c>
      <c r="G534" s="30">
        <f>'[1]MASTER RO GU'!I534</f>
        <v>17918000</v>
      </c>
      <c r="H534" s="30">
        <f>'[1]MASTER RO GU'!J534</f>
        <v>0</v>
      </c>
      <c r="I534" s="30">
        <f>'[1]MASTER RO GU'!L534</f>
        <v>17918000</v>
      </c>
      <c r="J534" s="30">
        <f t="shared" si="231"/>
        <v>0</v>
      </c>
      <c r="K534" s="37">
        <f t="shared" si="242"/>
        <v>0</v>
      </c>
      <c r="L534" s="22">
        <f t="shared" si="220"/>
        <v>0</v>
      </c>
      <c r="M534" s="32">
        <f t="shared" si="238"/>
        <v>1</v>
      </c>
      <c r="N534" s="32">
        <f t="shared" si="221"/>
        <v>1</v>
      </c>
      <c r="O534" s="38"/>
      <c r="P534" s="145">
        <f t="shared" si="224"/>
        <v>0</v>
      </c>
    </row>
    <row r="535" spans="1:16" s="51" customFormat="1" ht="17.45" customHeight="1" x14ac:dyDescent="0.25">
      <c r="A535" s="47" t="s">
        <v>357</v>
      </c>
      <c r="B535" s="66" t="s">
        <v>358</v>
      </c>
      <c r="C535" s="49">
        <v>17918000</v>
      </c>
      <c r="D535" s="44">
        <f>'[1]MASTER SPD '!G535</f>
        <v>17918000</v>
      </c>
      <c r="E535" s="44">
        <f>'[1]MASTER RO GU'!E535</f>
        <v>0</v>
      </c>
      <c r="F535" s="44">
        <f>'[1]MASTER RO GU'!F535</f>
        <v>0</v>
      </c>
      <c r="G535" s="44">
        <f>'[1]MASTER RO GU'!I535</f>
        <v>17918000</v>
      </c>
      <c r="H535" s="44">
        <f>'[1]MASTER RO GU'!J535</f>
        <v>0</v>
      </c>
      <c r="I535" s="44">
        <f>'[1]MASTER RO GU'!L535</f>
        <v>17918000</v>
      </c>
      <c r="J535" s="44">
        <f t="shared" si="231"/>
        <v>0</v>
      </c>
      <c r="K535" s="43">
        <f>C535-I535</f>
        <v>0</v>
      </c>
      <c r="L535" s="31">
        <f t="shared" si="220"/>
        <v>0</v>
      </c>
      <c r="M535" s="23">
        <f t="shared" si="238"/>
        <v>1</v>
      </c>
      <c r="N535" s="23">
        <f t="shared" si="221"/>
        <v>1</v>
      </c>
      <c r="O535" s="50"/>
      <c r="P535" s="145">
        <f t="shared" si="224"/>
        <v>0</v>
      </c>
    </row>
    <row r="536" spans="1:16" s="39" customFormat="1" ht="18" customHeight="1" x14ac:dyDescent="0.25">
      <c r="A536" s="91" t="s">
        <v>66</v>
      </c>
      <c r="B536" s="65" t="s">
        <v>67</v>
      </c>
      <c r="C536" s="92">
        <f>C537</f>
        <v>68788000</v>
      </c>
      <c r="D536" s="30">
        <f>'[1]MASTER SPD '!G536</f>
        <v>68788000</v>
      </c>
      <c r="E536" s="30">
        <f>'[1]MASTER RO GU'!E536</f>
        <v>0</v>
      </c>
      <c r="F536" s="30">
        <f>'[1]MASTER RO GU'!F536</f>
        <v>0</v>
      </c>
      <c r="G536" s="30">
        <f>'[1]MASTER RO GU'!I536</f>
        <v>68769770</v>
      </c>
      <c r="H536" s="30">
        <f>'[1]MASTER RO GU'!J536</f>
        <v>0</v>
      </c>
      <c r="I536" s="30">
        <f>'[1]MASTER RO GU'!L536</f>
        <v>68769770</v>
      </c>
      <c r="J536" s="30">
        <f t="shared" si="231"/>
        <v>18230</v>
      </c>
      <c r="K536" s="92">
        <f t="shared" ref="K536:K537" si="243">K537</f>
        <v>18230</v>
      </c>
      <c r="L536" s="22">
        <f t="shared" si="220"/>
        <v>0</v>
      </c>
      <c r="M536" s="32">
        <f t="shared" si="238"/>
        <v>0.99973498284584517</v>
      </c>
      <c r="N536" s="32">
        <f t="shared" si="221"/>
        <v>1</v>
      </c>
      <c r="O536" s="38"/>
      <c r="P536" s="145">
        <f t="shared" si="224"/>
        <v>0</v>
      </c>
    </row>
    <row r="537" spans="1:16" s="39" customFormat="1" ht="18" customHeight="1" x14ac:dyDescent="0.25">
      <c r="A537" s="91" t="s">
        <v>68</v>
      </c>
      <c r="B537" s="65" t="s">
        <v>69</v>
      </c>
      <c r="C537" s="92">
        <f>C538</f>
        <v>68788000</v>
      </c>
      <c r="D537" s="30">
        <f>'[1]MASTER SPD '!G537</f>
        <v>68788000</v>
      </c>
      <c r="E537" s="30">
        <f>'[1]MASTER RO GU'!E537</f>
        <v>0</v>
      </c>
      <c r="F537" s="30">
        <f>'[1]MASTER RO GU'!F537</f>
        <v>0</v>
      </c>
      <c r="G537" s="30">
        <f>'[1]MASTER RO GU'!I537</f>
        <v>68769770</v>
      </c>
      <c r="H537" s="30">
        <f>'[1]MASTER RO GU'!J537</f>
        <v>0</v>
      </c>
      <c r="I537" s="30">
        <f>'[1]MASTER RO GU'!L537</f>
        <v>68769770</v>
      </c>
      <c r="J537" s="30">
        <f t="shared" si="231"/>
        <v>18230</v>
      </c>
      <c r="K537" s="92">
        <f t="shared" si="243"/>
        <v>18230</v>
      </c>
      <c r="L537" s="22">
        <f t="shared" si="220"/>
        <v>0</v>
      </c>
      <c r="M537" s="32">
        <f t="shared" si="238"/>
        <v>0.99973498284584517</v>
      </c>
      <c r="N537" s="32">
        <f t="shared" si="221"/>
        <v>1</v>
      </c>
      <c r="O537" s="38"/>
      <c r="P537" s="145">
        <f t="shared" si="224"/>
        <v>0</v>
      </c>
    </row>
    <row r="538" spans="1:16" s="51" customFormat="1" ht="18" customHeight="1" x14ac:dyDescent="0.25">
      <c r="A538" s="93" t="s">
        <v>70</v>
      </c>
      <c r="B538" s="66" t="s">
        <v>71</v>
      </c>
      <c r="C538" s="88">
        <v>68788000</v>
      </c>
      <c r="D538" s="44">
        <f>'[1]MASTER SPD '!G538</f>
        <v>68788000</v>
      </c>
      <c r="E538" s="44">
        <f>'[1]MASTER RO GU'!E538</f>
        <v>0</v>
      </c>
      <c r="F538" s="44">
        <f>'[1]MASTER RO GU'!F538</f>
        <v>0</v>
      </c>
      <c r="G538" s="44">
        <f>'[1]MASTER RO GU'!I538</f>
        <v>68769770</v>
      </c>
      <c r="H538" s="44">
        <f>'[1]MASTER RO GU'!J538</f>
        <v>0</v>
      </c>
      <c r="I538" s="44">
        <f>'[1]MASTER RO GU'!L538</f>
        <v>68769770</v>
      </c>
      <c r="J538" s="44">
        <f t="shared" si="231"/>
        <v>18230</v>
      </c>
      <c r="K538" s="43">
        <f>C538-I538</f>
        <v>18230</v>
      </c>
      <c r="L538" s="31">
        <f t="shared" si="220"/>
        <v>0</v>
      </c>
      <c r="M538" s="23">
        <f t="shared" si="238"/>
        <v>0.99973498284584517</v>
      </c>
      <c r="N538" s="23">
        <f t="shared" si="221"/>
        <v>1</v>
      </c>
      <c r="O538" s="50">
        <v>8927000</v>
      </c>
      <c r="P538" s="145">
        <f t="shared" si="224"/>
        <v>8927000</v>
      </c>
    </row>
    <row r="539" spans="1:16" s="25" customFormat="1" ht="15.75" customHeight="1" x14ac:dyDescent="0.25">
      <c r="A539" s="85"/>
      <c r="B539" s="86"/>
      <c r="C539" s="28"/>
      <c r="D539" s="44">
        <f>'[1]MASTER SPD '!G539</f>
        <v>0</v>
      </c>
      <c r="E539" s="44">
        <f>'[1]MASTER RO GU'!E539</f>
        <v>0</v>
      </c>
      <c r="F539" s="44">
        <f>'[1]MASTER RO GU'!F539</f>
        <v>0</v>
      </c>
      <c r="G539" s="44">
        <f>'[1]MASTER RO GU'!I539</f>
        <v>0</v>
      </c>
      <c r="H539" s="44">
        <f>'[1]MASTER RO GU'!J539</f>
        <v>0</v>
      </c>
      <c r="I539" s="44">
        <f>'[1]MASTER RO GU'!L539</f>
        <v>0</v>
      </c>
      <c r="J539" s="44">
        <f t="shared" si="231"/>
        <v>0</v>
      </c>
      <c r="K539" s="111"/>
      <c r="L539" s="31">
        <f t="shared" si="220"/>
        <v>0</v>
      </c>
      <c r="M539" s="53"/>
      <c r="N539" s="23"/>
      <c r="O539" s="24">
        <f>J538-O538</f>
        <v>-8908770</v>
      </c>
      <c r="P539" s="145">
        <f t="shared" si="224"/>
        <v>-8908770</v>
      </c>
    </row>
    <row r="540" spans="1:16" ht="21" customHeight="1" x14ac:dyDescent="0.25">
      <c r="A540" s="147" t="s">
        <v>359</v>
      </c>
      <c r="B540" s="86" t="s">
        <v>360</v>
      </c>
      <c r="C540" s="390">
        <f t="shared" ref="C540" si="244">C541</f>
        <v>47000000</v>
      </c>
      <c r="D540" s="30">
        <f>'[1]MASTER SPD '!G540</f>
        <v>47000000</v>
      </c>
      <c r="E540" s="30">
        <f>'[1]MASTER RO GU'!E540</f>
        <v>0</v>
      </c>
      <c r="F540" s="30">
        <f>'[1]MASTER RO GU'!F540</f>
        <v>0</v>
      </c>
      <c r="G540" s="30">
        <f>'[1]MASTER RO GU'!I540</f>
        <v>5248000</v>
      </c>
      <c r="H540" s="30">
        <f>'[1]MASTER RO GU'!J540</f>
        <v>41752000</v>
      </c>
      <c r="I540" s="397">
        <f>'[1]MASTER RO GU'!L540</f>
        <v>47000000</v>
      </c>
      <c r="J540" s="30">
        <f t="shared" si="231"/>
        <v>0</v>
      </c>
      <c r="K540" s="29">
        <f t="shared" ref="K540" si="245">K541</f>
        <v>0</v>
      </c>
      <c r="L540" s="22">
        <f t="shared" si="220"/>
        <v>0</v>
      </c>
      <c r="M540" s="32">
        <f t="shared" ref="M540:M551" si="246">I540/C540*100%</f>
        <v>1</v>
      </c>
      <c r="N540" s="32">
        <f t="shared" si="221"/>
        <v>1</v>
      </c>
      <c r="P540" s="145">
        <f t="shared" si="224"/>
        <v>0</v>
      </c>
    </row>
    <row r="541" spans="1:16" ht="39" customHeight="1" x14ac:dyDescent="0.25">
      <c r="A541" s="146" t="s">
        <v>361</v>
      </c>
      <c r="B541" s="27" t="s">
        <v>362</v>
      </c>
      <c r="C541" s="29">
        <f>SUM(C542,C553)</f>
        <v>47000000</v>
      </c>
      <c r="D541" s="30">
        <f>'[1]MASTER SPD '!G541</f>
        <v>47000000</v>
      </c>
      <c r="E541" s="30">
        <f>'[1]MASTER RO GU'!E541</f>
        <v>0</v>
      </c>
      <c r="F541" s="30">
        <f>'[1]MASTER RO GU'!F541</f>
        <v>0</v>
      </c>
      <c r="G541" s="30">
        <f>'[1]MASTER RO GU'!I541</f>
        <v>5248000</v>
      </c>
      <c r="H541" s="30">
        <f>'[1]MASTER RO GU'!J541</f>
        <v>41752000</v>
      </c>
      <c r="I541" s="30">
        <f>'[1]MASTER RO GU'!L541</f>
        <v>47000000</v>
      </c>
      <c r="J541" s="30">
        <f t="shared" si="231"/>
        <v>0</v>
      </c>
      <c r="K541" s="29">
        <f t="shared" ref="K541" si="247">SUM(K542,K553)</f>
        <v>0</v>
      </c>
      <c r="L541" s="22">
        <f t="shared" si="220"/>
        <v>0</v>
      </c>
      <c r="M541" s="32">
        <f t="shared" si="246"/>
        <v>1</v>
      </c>
      <c r="N541" s="32">
        <f t="shared" si="221"/>
        <v>1</v>
      </c>
      <c r="P541" s="145">
        <f t="shared" si="224"/>
        <v>0</v>
      </c>
    </row>
    <row r="542" spans="1:16" s="25" customFormat="1" ht="32.25" customHeight="1" x14ac:dyDescent="0.25">
      <c r="A542" s="147" t="s">
        <v>363</v>
      </c>
      <c r="B542" s="365" t="s">
        <v>364</v>
      </c>
      <c r="C542" s="353">
        <f>C543</f>
        <v>5248000</v>
      </c>
      <c r="D542" s="71">
        <f>'[1]MASTER SPD '!G542</f>
        <v>5248000</v>
      </c>
      <c r="E542" s="71">
        <f>'[1]MASTER RO GU'!E542</f>
        <v>0</v>
      </c>
      <c r="F542" s="71">
        <f>'[1]MASTER RO GU'!F542</f>
        <v>0</v>
      </c>
      <c r="G542" s="71">
        <f>'[1]MASTER RO GU'!I542</f>
        <v>5248000</v>
      </c>
      <c r="H542" s="71">
        <f>'[1]MASTER RO GU'!J542</f>
        <v>0</v>
      </c>
      <c r="I542" s="71">
        <f>'[1]MASTER RO GU'!L542</f>
        <v>5248000</v>
      </c>
      <c r="J542" s="30">
        <f t="shared" si="231"/>
        <v>0</v>
      </c>
      <c r="K542" s="28">
        <f t="shared" ref="K542:K543" si="248">K543</f>
        <v>0</v>
      </c>
      <c r="L542" s="22">
        <f t="shared" si="220"/>
        <v>0</v>
      </c>
      <c r="M542" s="32">
        <f t="shared" si="246"/>
        <v>1</v>
      </c>
      <c r="N542" s="32">
        <f t="shared" si="221"/>
        <v>1</v>
      </c>
      <c r="O542" s="24"/>
      <c r="P542" s="145">
        <f t="shared" si="224"/>
        <v>0</v>
      </c>
    </row>
    <row r="543" spans="1:16" s="39" customFormat="1" ht="18" customHeight="1" x14ac:dyDescent="0.25">
      <c r="A543" s="40" t="s">
        <v>31</v>
      </c>
      <c r="B543" s="34" t="s">
        <v>32</v>
      </c>
      <c r="C543" s="37">
        <f>C544</f>
        <v>5248000</v>
      </c>
      <c r="D543" s="30">
        <f>'[1]MASTER SPD '!G543</f>
        <v>5248000</v>
      </c>
      <c r="E543" s="30">
        <f>'[1]MASTER RO GU'!E543</f>
        <v>0</v>
      </c>
      <c r="F543" s="30">
        <f>'[1]MASTER RO GU'!F543</f>
        <v>0</v>
      </c>
      <c r="G543" s="30">
        <f>'[1]MASTER RO GU'!I543</f>
        <v>5248000</v>
      </c>
      <c r="H543" s="30">
        <f>'[1]MASTER RO GU'!J543</f>
        <v>0</v>
      </c>
      <c r="I543" s="30">
        <f>'[1]MASTER RO GU'!L543</f>
        <v>5248000</v>
      </c>
      <c r="J543" s="30">
        <f t="shared" si="231"/>
        <v>0</v>
      </c>
      <c r="K543" s="37">
        <f t="shared" si="248"/>
        <v>0</v>
      </c>
      <c r="L543" s="22">
        <f t="shared" si="220"/>
        <v>0</v>
      </c>
      <c r="M543" s="32">
        <f t="shared" si="246"/>
        <v>1</v>
      </c>
      <c r="N543" s="32">
        <f t="shared" si="221"/>
        <v>1</v>
      </c>
      <c r="O543" s="38"/>
      <c r="P543" s="145">
        <f t="shared" si="224"/>
        <v>0</v>
      </c>
    </row>
    <row r="544" spans="1:16" s="39" customFormat="1" ht="18" customHeight="1" x14ac:dyDescent="0.25">
      <c r="A544" s="40" t="s">
        <v>34</v>
      </c>
      <c r="B544" s="34" t="s">
        <v>35</v>
      </c>
      <c r="C544" s="37">
        <f>SUM(C545,C549)</f>
        <v>5248000</v>
      </c>
      <c r="D544" s="30">
        <f>'[1]MASTER SPD '!G544</f>
        <v>5248000</v>
      </c>
      <c r="E544" s="30">
        <f>'[1]MASTER RO GU'!E544</f>
        <v>0</v>
      </c>
      <c r="F544" s="30">
        <f>'[1]MASTER RO GU'!F544</f>
        <v>0</v>
      </c>
      <c r="G544" s="30">
        <f>'[1]MASTER RO GU'!I544</f>
        <v>5248000</v>
      </c>
      <c r="H544" s="30">
        <f>'[1]MASTER RO GU'!J544</f>
        <v>0</v>
      </c>
      <c r="I544" s="30">
        <f>'[1]MASTER RO GU'!L544</f>
        <v>5248000</v>
      </c>
      <c r="J544" s="30">
        <f t="shared" si="231"/>
        <v>0</v>
      </c>
      <c r="K544" s="37">
        <f t="shared" ref="K544" si="249">SUM(K545,K549)</f>
        <v>0</v>
      </c>
      <c r="L544" s="22">
        <f t="shared" si="220"/>
        <v>0</v>
      </c>
      <c r="M544" s="32">
        <f t="shared" si="246"/>
        <v>1</v>
      </c>
      <c r="N544" s="32">
        <f t="shared" si="221"/>
        <v>1</v>
      </c>
      <c r="O544" s="38"/>
      <c r="P544" s="145">
        <f t="shared" si="224"/>
        <v>0</v>
      </c>
    </row>
    <row r="545" spans="1:16" s="39" customFormat="1" ht="18" customHeight="1" x14ac:dyDescent="0.25">
      <c r="A545" s="40" t="s">
        <v>36</v>
      </c>
      <c r="B545" s="34" t="s">
        <v>37</v>
      </c>
      <c r="C545" s="37">
        <f>SUM(C546)</f>
        <v>5248000</v>
      </c>
      <c r="D545" s="30">
        <f>'[1]MASTER SPD '!G545</f>
        <v>5248000</v>
      </c>
      <c r="E545" s="30">
        <f>'[1]MASTER RO GU'!E545</f>
        <v>0</v>
      </c>
      <c r="F545" s="30">
        <f>'[1]MASTER RO GU'!F545</f>
        <v>0</v>
      </c>
      <c r="G545" s="30">
        <f>'[1]MASTER RO GU'!I545</f>
        <v>5248000</v>
      </c>
      <c r="H545" s="30">
        <f>'[1]MASTER RO GU'!J545</f>
        <v>0</v>
      </c>
      <c r="I545" s="30">
        <f>'[1]MASTER RO GU'!L545</f>
        <v>5248000</v>
      </c>
      <c r="J545" s="30">
        <f t="shared" si="231"/>
        <v>0</v>
      </c>
      <c r="K545" s="37">
        <f t="shared" ref="K545" si="250">SUM(K546)</f>
        <v>0</v>
      </c>
      <c r="L545" s="22">
        <f t="shared" si="220"/>
        <v>0</v>
      </c>
      <c r="M545" s="32">
        <f t="shared" si="246"/>
        <v>1</v>
      </c>
      <c r="N545" s="32">
        <f t="shared" si="221"/>
        <v>1</v>
      </c>
      <c r="O545" s="38"/>
      <c r="P545" s="145">
        <f t="shared" si="224"/>
        <v>0</v>
      </c>
    </row>
    <row r="546" spans="1:16" s="39" customFormat="1" ht="18" customHeight="1" x14ac:dyDescent="0.25">
      <c r="A546" s="40" t="s">
        <v>38</v>
      </c>
      <c r="B546" s="34" t="s">
        <v>39</v>
      </c>
      <c r="C546" s="37">
        <f>SUM(C547:C548)</f>
        <v>5248000</v>
      </c>
      <c r="D546" s="30">
        <f>'[1]MASTER SPD '!G546</f>
        <v>5248000</v>
      </c>
      <c r="E546" s="30">
        <f>'[1]MASTER RO GU'!E546</f>
        <v>0</v>
      </c>
      <c r="F546" s="30">
        <f>'[1]MASTER RO GU'!F546</f>
        <v>0</v>
      </c>
      <c r="G546" s="30">
        <f>'[1]MASTER RO GU'!I546</f>
        <v>5248000</v>
      </c>
      <c r="H546" s="30">
        <f>'[1]MASTER RO GU'!J546</f>
        <v>0</v>
      </c>
      <c r="I546" s="30">
        <f>'[1]MASTER RO GU'!L546</f>
        <v>5248000</v>
      </c>
      <c r="J546" s="30">
        <f t="shared" si="231"/>
        <v>0</v>
      </c>
      <c r="K546" s="37">
        <f t="shared" ref="K546" si="251">SUM(K547:K548)</f>
        <v>0</v>
      </c>
      <c r="L546" s="22">
        <f t="shared" si="220"/>
        <v>0</v>
      </c>
      <c r="M546" s="32">
        <f t="shared" si="246"/>
        <v>1</v>
      </c>
      <c r="N546" s="32">
        <f t="shared" si="221"/>
        <v>1</v>
      </c>
      <c r="O546" s="38"/>
      <c r="P546" s="145">
        <f t="shared" si="224"/>
        <v>0</v>
      </c>
    </row>
    <row r="547" spans="1:16" s="46" customFormat="1" ht="18.75" customHeight="1" x14ac:dyDescent="0.25">
      <c r="A547" s="41" t="s">
        <v>40</v>
      </c>
      <c r="B547" s="42" t="s">
        <v>41</v>
      </c>
      <c r="C547" s="43">
        <v>3248000</v>
      </c>
      <c r="D547" s="44">
        <f>'[1]MASTER SPD '!G547</f>
        <v>3248000</v>
      </c>
      <c r="E547" s="44">
        <f>'[1]MASTER RO GU'!E547</f>
        <v>0</v>
      </c>
      <c r="F547" s="44">
        <f>'[1]MASTER RO GU'!F547</f>
        <v>0</v>
      </c>
      <c r="G547" s="44">
        <f>'[1]MASTER RO GU'!I547</f>
        <v>3248000</v>
      </c>
      <c r="H547" s="44">
        <f>'[1]MASTER RO GU'!J547</f>
        <v>0</v>
      </c>
      <c r="I547" s="44">
        <f>'[1]MASTER RO GU'!L547</f>
        <v>3248000</v>
      </c>
      <c r="J547" s="44">
        <f t="shared" si="231"/>
        <v>0</v>
      </c>
      <c r="K547" s="43">
        <f>C547-I547</f>
        <v>0</v>
      </c>
      <c r="L547" s="31">
        <f t="shared" si="220"/>
        <v>0</v>
      </c>
      <c r="M547" s="23">
        <f t="shared" si="246"/>
        <v>1</v>
      </c>
      <c r="N547" s="23">
        <f t="shared" si="221"/>
        <v>1</v>
      </c>
      <c r="O547" s="45"/>
      <c r="P547" s="145">
        <f t="shared" si="224"/>
        <v>0</v>
      </c>
    </row>
    <row r="548" spans="1:16" s="51" customFormat="1" ht="17.45" customHeight="1" x14ac:dyDescent="0.25">
      <c r="A548" s="47" t="s">
        <v>52</v>
      </c>
      <c r="B548" s="55" t="s">
        <v>53</v>
      </c>
      <c r="C548" s="49">
        <v>2000000</v>
      </c>
      <c r="D548" s="44">
        <f>'[1]MASTER SPD '!G548</f>
        <v>2000000</v>
      </c>
      <c r="E548" s="44">
        <f>'[1]MASTER RO GU'!E548</f>
        <v>0</v>
      </c>
      <c r="F548" s="44">
        <f>'[1]MASTER RO GU'!F548</f>
        <v>0</v>
      </c>
      <c r="G548" s="44">
        <f>'[1]MASTER RO GU'!I548</f>
        <v>2000000</v>
      </c>
      <c r="H548" s="44">
        <f>'[1]MASTER RO GU'!J548</f>
        <v>0</v>
      </c>
      <c r="I548" s="44">
        <f>'[1]MASTER RO GU'!L548</f>
        <v>2000000</v>
      </c>
      <c r="J548" s="44">
        <f t="shared" si="231"/>
        <v>0</v>
      </c>
      <c r="K548" s="43">
        <f>C548-I548</f>
        <v>0</v>
      </c>
      <c r="L548" s="31">
        <f t="shared" si="220"/>
        <v>0</v>
      </c>
      <c r="M548" s="54">
        <f t="shared" si="246"/>
        <v>1</v>
      </c>
      <c r="N548" s="23">
        <f t="shared" si="221"/>
        <v>1</v>
      </c>
      <c r="O548" s="50"/>
      <c r="P548" s="145">
        <f t="shared" si="224"/>
        <v>0</v>
      </c>
    </row>
    <row r="549" spans="1:16" s="39" customFormat="1" ht="17.25" hidden="1" customHeight="1" x14ac:dyDescent="0.25">
      <c r="A549" s="202" t="s">
        <v>44</v>
      </c>
      <c r="B549" s="203" t="s">
        <v>45</v>
      </c>
      <c r="C549" s="121">
        <f>C550</f>
        <v>0</v>
      </c>
      <c r="D549" s="59">
        <f>'[1]MASTER SPD '!G549</f>
        <v>0</v>
      </c>
      <c r="E549" s="59">
        <f>'[1]MASTER RO GU'!E549</f>
        <v>0</v>
      </c>
      <c r="F549" s="59">
        <f>'[1]MASTER RO GU'!F549</f>
        <v>0</v>
      </c>
      <c r="G549" s="59">
        <f>'[1]MASTER RO GU'!I549</f>
        <v>0</v>
      </c>
      <c r="H549" s="59">
        <f>'[1]MASTER RO GU'!J549</f>
        <v>0</v>
      </c>
      <c r="I549" s="59">
        <f>'[1]MASTER RO GU'!L549</f>
        <v>0</v>
      </c>
      <c r="J549" s="59">
        <f t="shared" si="231"/>
        <v>0</v>
      </c>
      <c r="K549" s="121">
        <f t="shared" ref="K549:K550" si="252">K550</f>
        <v>0</v>
      </c>
      <c r="L549" s="60">
        <f t="shared" si="220"/>
        <v>0</v>
      </c>
      <c r="M549" s="61" t="e">
        <f t="shared" si="246"/>
        <v>#DIV/0!</v>
      </c>
      <c r="N549" s="61" t="e">
        <f t="shared" si="221"/>
        <v>#DIV/0!</v>
      </c>
      <c r="O549" s="38"/>
      <c r="P549" s="145">
        <f t="shared" si="224"/>
        <v>0</v>
      </c>
    </row>
    <row r="550" spans="1:16" s="39" customFormat="1" ht="17.25" hidden="1" customHeight="1" x14ac:dyDescent="0.25">
      <c r="A550" s="202" t="s">
        <v>139</v>
      </c>
      <c r="B550" s="203" t="s">
        <v>140</v>
      </c>
      <c r="C550" s="121">
        <f>C551</f>
        <v>0</v>
      </c>
      <c r="D550" s="59">
        <f>'[1]MASTER SPD '!G550</f>
        <v>0</v>
      </c>
      <c r="E550" s="59">
        <f>'[1]MASTER RO GU'!E550</f>
        <v>0</v>
      </c>
      <c r="F550" s="59">
        <f>'[1]MASTER RO GU'!F550</f>
        <v>0</v>
      </c>
      <c r="G550" s="59">
        <f>'[1]MASTER RO GU'!I550</f>
        <v>0</v>
      </c>
      <c r="H550" s="59">
        <f>'[1]MASTER RO GU'!J550</f>
        <v>0</v>
      </c>
      <c r="I550" s="59">
        <f>'[1]MASTER RO GU'!L550</f>
        <v>0</v>
      </c>
      <c r="J550" s="59">
        <f t="shared" si="231"/>
        <v>0</v>
      </c>
      <c r="K550" s="121">
        <f t="shared" si="252"/>
        <v>0</v>
      </c>
      <c r="L550" s="60">
        <f t="shared" si="220"/>
        <v>0</v>
      </c>
      <c r="M550" s="61" t="e">
        <f t="shared" si="246"/>
        <v>#DIV/0!</v>
      </c>
      <c r="N550" s="61" t="e">
        <f t="shared" si="221"/>
        <v>#DIV/0!</v>
      </c>
      <c r="O550" s="38"/>
      <c r="P550" s="145">
        <f t="shared" si="224"/>
        <v>0</v>
      </c>
    </row>
    <row r="551" spans="1:16" s="46" customFormat="1" ht="30.75" hidden="1" customHeight="1" x14ac:dyDescent="0.25">
      <c r="A551" s="158" t="s">
        <v>141</v>
      </c>
      <c r="B551" s="125" t="s">
        <v>142</v>
      </c>
      <c r="C551" s="119">
        <v>0</v>
      </c>
      <c r="D551" s="126">
        <f>'[1]MASTER SPD '!G551</f>
        <v>0</v>
      </c>
      <c r="E551" s="126">
        <f>'[1]MASTER RO GU'!E551</f>
        <v>0</v>
      </c>
      <c r="F551" s="126">
        <f>'[1]MASTER RO GU'!F551</f>
        <v>0</v>
      </c>
      <c r="G551" s="126">
        <f>'[1]MASTER RO GU'!I551</f>
        <v>0</v>
      </c>
      <c r="H551" s="126">
        <f>'[1]MASTER RO GU'!J551</f>
        <v>0</v>
      </c>
      <c r="I551" s="126">
        <f>'[1]MASTER RO GU'!L551</f>
        <v>0</v>
      </c>
      <c r="J551" s="126">
        <f t="shared" si="231"/>
        <v>0</v>
      </c>
      <c r="K551" s="119">
        <f>C551-I551</f>
        <v>0</v>
      </c>
      <c r="L551" s="60">
        <f t="shared" si="220"/>
        <v>0</v>
      </c>
      <c r="M551" s="61" t="e">
        <f t="shared" si="246"/>
        <v>#DIV/0!</v>
      </c>
      <c r="N551" s="61" t="e">
        <f t="shared" si="221"/>
        <v>#DIV/0!</v>
      </c>
      <c r="O551" s="45"/>
      <c r="P551" s="145">
        <f t="shared" si="224"/>
        <v>0</v>
      </c>
    </row>
    <row r="552" spans="1:16" ht="15.75" customHeight="1" x14ac:dyDescent="0.25">
      <c r="A552" s="102"/>
      <c r="B552" s="42"/>
      <c r="C552" s="43"/>
      <c r="D552" s="44">
        <f>'[1]MASTER SPD '!G552</f>
        <v>0</v>
      </c>
      <c r="E552" s="44">
        <f>'[1]MASTER RO GU'!E552</f>
        <v>0</v>
      </c>
      <c r="F552" s="44">
        <f>'[1]MASTER RO GU'!F552</f>
        <v>0</v>
      </c>
      <c r="G552" s="44">
        <f>'[1]MASTER RO GU'!I552</f>
        <v>0</v>
      </c>
      <c r="H552" s="44">
        <f>'[1]MASTER RO GU'!J552</f>
        <v>0</v>
      </c>
      <c r="I552" s="44">
        <f>'[1]MASTER RO GU'!L552</f>
        <v>0</v>
      </c>
      <c r="J552" s="44">
        <f t="shared" si="231"/>
        <v>0</v>
      </c>
      <c r="K552" s="52"/>
      <c r="L552" s="31">
        <f t="shared" si="220"/>
        <v>0</v>
      </c>
      <c r="M552" s="53"/>
      <c r="N552" s="23"/>
      <c r="P552" s="145">
        <f t="shared" si="224"/>
        <v>0</v>
      </c>
    </row>
    <row r="553" spans="1:16" s="25" customFormat="1" ht="45.95" customHeight="1" x14ac:dyDescent="0.25">
      <c r="A553" s="147" t="s">
        <v>365</v>
      </c>
      <c r="B553" s="365" t="s">
        <v>366</v>
      </c>
      <c r="C553" s="353">
        <f t="shared" ref="C553" si="253">C554</f>
        <v>41752000</v>
      </c>
      <c r="D553" s="71">
        <f>'[1]MASTER SPD '!G553</f>
        <v>41752000</v>
      </c>
      <c r="E553" s="71">
        <f>'[1]MASTER RO GU'!E553</f>
        <v>0</v>
      </c>
      <c r="F553" s="71">
        <f>'[1]MASTER RO GU'!F553</f>
        <v>0</v>
      </c>
      <c r="G553" s="71">
        <f>'[1]MASTER RO GU'!I553</f>
        <v>0</v>
      </c>
      <c r="H553" s="71">
        <f>'[1]MASTER RO GU'!J553</f>
        <v>41752000</v>
      </c>
      <c r="I553" s="71">
        <f>'[1]MASTER RO GU'!L553</f>
        <v>41752000</v>
      </c>
      <c r="J553" s="30">
        <f t="shared" si="231"/>
        <v>0</v>
      </c>
      <c r="K553" s="28">
        <f t="shared" ref="K553:K555" si="254">K554</f>
        <v>0</v>
      </c>
      <c r="L553" s="22">
        <f t="shared" si="220"/>
        <v>0</v>
      </c>
      <c r="M553" s="32">
        <f t="shared" ref="M553:M567" si="255">I553/C553*100%</f>
        <v>1</v>
      </c>
      <c r="N553" s="32">
        <f t="shared" si="221"/>
        <v>1</v>
      </c>
      <c r="O553" s="24"/>
      <c r="P553" s="145">
        <f t="shared" si="224"/>
        <v>0</v>
      </c>
    </row>
    <row r="554" spans="1:16" s="39" customFormat="1" ht="18" customHeight="1" x14ac:dyDescent="0.25">
      <c r="A554" s="40" t="s">
        <v>31</v>
      </c>
      <c r="B554" s="34" t="s">
        <v>32</v>
      </c>
      <c r="C554" s="37">
        <f>C555+C566</f>
        <v>41752000</v>
      </c>
      <c r="D554" s="30">
        <f>'[1]MASTER SPD '!G554</f>
        <v>41752000</v>
      </c>
      <c r="E554" s="30">
        <f>'[1]MASTER RO GU'!E554</f>
        <v>0</v>
      </c>
      <c r="F554" s="30">
        <f>'[1]MASTER RO GU'!F554</f>
        <v>0</v>
      </c>
      <c r="G554" s="30">
        <f>'[1]MASTER RO GU'!I554</f>
        <v>0</v>
      </c>
      <c r="H554" s="30">
        <f>'[1]MASTER RO GU'!J554</f>
        <v>41752000</v>
      </c>
      <c r="I554" s="30">
        <f>'[1]MASTER RO GU'!L554</f>
        <v>41752000</v>
      </c>
      <c r="J554" s="30">
        <f t="shared" si="231"/>
        <v>0</v>
      </c>
      <c r="K554" s="37">
        <f t="shared" si="254"/>
        <v>0</v>
      </c>
      <c r="L554" s="22">
        <f t="shared" si="220"/>
        <v>0</v>
      </c>
      <c r="M554" s="32">
        <f t="shared" si="255"/>
        <v>1</v>
      </c>
      <c r="N554" s="32">
        <f t="shared" si="221"/>
        <v>1</v>
      </c>
      <c r="O554" s="38"/>
      <c r="P554" s="145">
        <f t="shared" si="224"/>
        <v>0</v>
      </c>
    </row>
    <row r="555" spans="1:16" s="39" customFormat="1" ht="18" customHeight="1" x14ac:dyDescent="0.25">
      <c r="A555" s="40" t="s">
        <v>34</v>
      </c>
      <c r="B555" s="34" t="s">
        <v>35</v>
      </c>
      <c r="C555" s="37">
        <f>C556+C561+C564</f>
        <v>37752000</v>
      </c>
      <c r="D555" s="30">
        <f>'[1]MASTER SPD '!G555</f>
        <v>37752000</v>
      </c>
      <c r="E555" s="30">
        <f>'[1]MASTER RO GU'!E555</f>
        <v>0</v>
      </c>
      <c r="F555" s="30">
        <f>'[1]MASTER RO GU'!F555</f>
        <v>0</v>
      </c>
      <c r="G555" s="30">
        <f>'[1]MASTER RO GU'!I555</f>
        <v>0</v>
      </c>
      <c r="H555" s="30">
        <f>'[1]MASTER RO GU'!J555</f>
        <v>37752000</v>
      </c>
      <c r="I555" s="30">
        <f>'[1]MASTER RO GU'!L555</f>
        <v>37752000</v>
      </c>
      <c r="J555" s="30">
        <f t="shared" si="231"/>
        <v>0</v>
      </c>
      <c r="K555" s="37">
        <f t="shared" si="254"/>
        <v>0</v>
      </c>
      <c r="L555" s="22">
        <f t="shared" si="220"/>
        <v>0</v>
      </c>
      <c r="M555" s="32">
        <f t="shared" si="255"/>
        <v>1</v>
      </c>
      <c r="N555" s="32">
        <f t="shared" si="221"/>
        <v>1</v>
      </c>
      <c r="O555" s="38"/>
      <c r="P555" s="145">
        <f t="shared" si="224"/>
        <v>0</v>
      </c>
    </row>
    <row r="556" spans="1:16" s="39" customFormat="1" ht="18" customHeight="1" x14ac:dyDescent="0.25">
      <c r="A556" s="40" t="s">
        <v>36</v>
      </c>
      <c r="B556" s="34" t="s">
        <v>37</v>
      </c>
      <c r="C556" s="37">
        <f>C557</f>
        <v>12802000</v>
      </c>
      <c r="D556" s="30">
        <f>'[1]MASTER SPD '!G556</f>
        <v>12802000</v>
      </c>
      <c r="E556" s="30">
        <f>'[1]MASTER RO GU'!E556</f>
        <v>0</v>
      </c>
      <c r="F556" s="30">
        <f>'[1]MASTER RO GU'!F556</f>
        <v>0</v>
      </c>
      <c r="G556" s="30">
        <f>'[1]MASTER RO GU'!I556</f>
        <v>0</v>
      </c>
      <c r="H556" s="30">
        <f>'[1]MASTER RO GU'!J556</f>
        <v>12802000</v>
      </c>
      <c r="I556" s="30">
        <f>'[1]MASTER RO GU'!L556</f>
        <v>12802000</v>
      </c>
      <c r="J556" s="30">
        <f t="shared" si="231"/>
        <v>0</v>
      </c>
      <c r="K556" s="37">
        <f t="shared" ref="K556" si="256">SUM(K557)</f>
        <v>0</v>
      </c>
      <c r="L556" s="22">
        <f t="shared" si="220"/>
        <v>0</v>
      </c>
      <c r="M556" s="32">
        <f t="shared" si="255"/>
        <v>1</v>
      </c>
      <c r="N556" s="32">
        <f t="shared" si="221"/>
        <v>1</v>
      </c>
      <c r="O556" s="38"/>
      <c r="P556" s="145">
        <f t="shared" si="224"/>
        <v>0</v>
      </c>
    </row>
    <row r="557" spans="1:16" s="39" customFormat="1" ht="18" customHeight="1" x14ac:dyDescent="0.25">
      <c r="A557" s="40" t="s">
        <v>38</v>
      </c>
      <c r="B557" s="34" t="s">
        <v>39</v>
      </c>
      <c r="C557" s="37">
        <f>SUM(C558:C560)</f>
        <v>12802000</v>
      </c>
      <c r="D557" s="30">
        <f>'[1]MASTER SPD '!G557</f>
        <v>12802000</v>
      </c>
      <c r="E557" s="30">
        <f>'[1]MASTER RO GU'!E557</f>
        <v>0</v>
      </c>
      <c r="F557" s="30">
        <f>'[1]MASTER RO GU'!F557</f>
        <v>0</v>
      </c>
      <c r="G557" s="30">
        <f>'[1]MASTER RO GU'!I557</f>
        <v>0</v>
      </c>
      <c r="H557" s="30">
        <f>'[1]MASTER RO GU'!J557</f>
        <v>12802000</v>
      </c>
      <c r="I557" s="30">
        <f>'[1]MASTER RO GU'!L557</f>
        <v>12802000</v>
      </c>
      <c r="J557" s="30">
        <f t="shared" si="231"/>
        <v>0</v>
      </c>
      <c r="K557" s="37">
        <f t="shared" ref="K557" si="257">SUM(K558:K560)</f>
        <v>0</v>
      </c>
      <c r="L557" s="22">
        <f t="shared" si="220"/>
        <v>0</v>
      </c>
      <c r="M557" s="32">
        <f t="shared" si="255"/>
        <v>1</v>
      </c>
      <c r="N557" s="32">
        <f t="shared" si="221"/>
        <v>1</v>
      </c>
      <c r="O557" s="38"/>
      <c r="P557" s="145">
        <f t="shared" si="224"/>
        <v>0</v>
      </c>
    </row>
    <row r="558" spans="1:16" s="46" customFormat="1" ht="30.75" customHeight="1" x14ac:dyDescent="0.25">
      <c r="A558" s="41" t="s">
        <v>40</v>
      </c>
      <c r="B558" s="42" t="s">
        <v>41</v>
      </c>
      <c r="C558" s="43">
        <v>5441600</v>
      </c>
      <c r="D558" s="44">
        <f>'[1]MASTER SPD '!G558</f>
        <v>5441600</v>
      </c>
      <c r="E558" s="44">
        <f>'[1]MASTER RO GU'!E558</f>
        <v>0</v>
      </c>
      <c r="F558" s="44">
        <f>'[1]MASTER RO GU'!F558</f>
        <v>0</v>
      </c>
      <c r="G558" s="44">
        <f>'[1]MASTER RO GU'!I558</f>
        <v>0</v>
      </c>
      <c r="H558" s="44">
        <f>'[1]MASTER RO GU'!J558</f>
        <v>5441600</v>
      </c>
      <c r="I558" s="44">
        <f>'[1]MASTER RO GU'!L558</f>
        <v>5441600</v>
      </c>
      <c r="J558" s="44">
        <f t="shared" si="231"/>
        <v>0</v>
      </c>
      <c r="K558" s="43">
        <f>C558-I558</f>
        <v>0</v>
      </c>
      <c r="L558" s="31">
        <f t="shared" si="220"/>
        <v>0</v>
      </c>
      <c r="M558" s="23">
        <f t="shared" si="255"/>
        <v>1</v>
      </c>
      <c r="N558" s="23">
        <f t="shared" si="221"/>
        <v>1</v>
      </c>
      <c r="O558" s="45"/>
      <c r="P558" s="145">
        <f t="shared" si="224"/>
        <v>0</v>
      </c>
    </row>
    <row r="559" spans="1:16" s="51" customFormat="1" ht="17.45" customHeight="1" x14ac:dyDescent="0.25">
      <c r="A559" s="47" t="s">
        <v>52</v>
      </c>
      <c r="B559" s="55" t="s">
        <v>53</v>
      </c>
      <c r="C559" s="49">
        <v>7360400</v>
      </c>
      <c r="D559" s="44">
        <f>'[1]MASTER SPD '!G559</f>
        <v>7360400</v>
      </c>
      <c r="E559" s="44">
        <f>'[1]MASTER RO GU'!E559</f>
        <v>0</v>
      </c>
      <c r="F559" s="44">
        <f>'[1]MASTER RO GU'!F559</f>
        <v>0</v>
      </c>
      <c r="G559" s="44">
        <f>'[1]MASTER RO GU'!I559</f>
        <v>0</v>
      </c>
      <c r="H559" s="44">
        <f>'[1]MASTER RO GU'!J559</f>
        <v>7360400</v>
      </c>
      <c r="I559" s="44">
        <f>'[1]MASTER RO GU'!L559</f>
        <v>7360400</v>
      </c>
      <c r="J559" s="44">
        <f t="shared" si="231"/>
        <v>0</v>
      </c>
      <c r="K559" s="43">
        <f>C559-I559</f>
        <v>0</v>
      </c>
      <c r="L559" s="31">
        <f t="shared" si="220"/>
        <v>0</v>
      </c>
      <c r="M559" s="23">
        <f t="shared" si="255"/>
        <v>1</v>
      </c>
      <c r="N559" s="23">
        <f t="shared" si="221"/>
        <v>1</v>
      </c>
      <c r="O559" s="50"/>
      <c r="P559" s="145">
        <f t="shared" si="224"/>
        <v>0</v>
      </c>
    </row>
    <row r="560" spans="1:16" s="51" customFormat="1" ht="18" hidden="1" customHeight="1" x14ac:dyDescent="0.25">
      <c r="A560" s="167" t="s">
        <v>54</v>
      </c>
      <c r="B560" s="182" t="s">
        <v>55</v>
      </c>
      <c r="C560" s="183">
        <v>0</v>
      </c>
      <c r="D560" s="126">
        <f>'[1]MASTER SPD '!G560</f>
        <v>0</v>
      </c>
      <c r="E560" s="126">
        <f>'[1]MASTER RO GU'!E560</f>
        <v>0</v>
      </c>
      <c r="F560" s="126">
        <f>'[1]MASTER RO GU'!F560</f>
        <v>0</v>
      </c>
      <c r="G560" s="126">
        <f>'[1]MASTER RO GU'!I560</f>
        <v>0</v>
      </c>
      <c r="H560" s="126">
        <f>'[1]MASTER RO GU'!J560</f>
        <v>0</v>
      </c>
      <c r="I560" s="126">
        <f>'[1]MASTER RO GU'!L560</f>
        <v>0</v>
      </c>
      <c r="J560" s="126">
        <f t="shared" si="231"/>
        <v>0</v>
      </c>
      <c r="K560" s="119">
        <f>C560-I560</f>
        <v>0</v>
      </c>
      <c r="L560" s="60">
        <f t="shared" si="220"/>
        <v>0</v>
      </c>
      <c r="M560" s="61" t="e">
        <f t="shared" si="255"/>
        <v>#DIV/0!</v>
      </c>
      <c r="N560" s="61" t="e">
        <f t="shared" si="221"/>
        <v>#DIV/0!</v>
      </c>
      <c r="O560" s="50"/>
      <c r="P560" s="145">
        <f t="shared" si="224"/>
        <v>0</v>
      </c>
    </row>
    <row r="561" spans="1:16" s="51" customFormat="1" ht="18" customHeight="1" x14ac:dyDescent="0.25">
      <c r="A561" s="40" t="s">
        <v>44</v>
      </c>
      <c r="B561" s="34" t="s">
        <v>45</v>
      </c>
      <c r="C561" s="37">
        <f>C562</f>
        <v>14150000</v>
      </c>
      <c r="D561" s="30">
        <f>'[1]MASTER SPD '!G561</f>
        <v>14150000</v>
      </c>
      <c r="E561" s="30">
        <f>'[1]MASTER RO GU'!E561</f>
        <v>0</v>
      </c>
      <c r="F561" s="30">
        <f>'[1]MASTER RO GU'!F561</f>
        <v>0</v>
      </c>
      <c r="G561" s="30">
        <f>'[1]MASTER RO GU'!I561</f>
        <v>0</v>
      </c>
      <c r="H561" s="30">
        <f>'[1]MASTER RO GU'!J561</f>
        <v>14150000</v>
      </c>
      <c r="I561" s="30">
        <f>'[1]MASTER RO GU'!L561</f>
        <v>14150000</v>
      </c>
      <c r="J561" s="30">
        <f t="shared" si="231"/>
        <v>0</v>
      </c>
      <c r="K561" s="28">
        <f t="shared" ref="K561:K567" si="258">C561-I561</f>
        <v>0</v>
      </c>
      <c r="L561" s="22">
        <f t="shared" si="220"/>
        <v>0</v>
      </c>
      <c r="M561" s="32">
        <f t="shared" si="255"/>
        <v>1</v>
      </c>
      <c r="N561" s="32">
        <f t="shared" si="221"/>
        <v>1</v>
      </c>
      <c r="O561" s="50"/>
      <c r="P561" s="145">
        <f t="shared" si="224"/>
        <v>0</v>
      </c>
    </row>
    <row r="562" spans="1:16" s="51" customFormat="1" ht="18" customHeight="1" x14ac:dyDescent="0.25">
      <c r="A562" s="40" t="s">
        <v>46</v>
      </c>
      <c r="B562" s="34" t="s">
        <v>47</v>
      </c>
      <c r="C562" s="37">
        <f>C563</f>
        <v>14150000</v>
      </c>
      <c r="D562" s="30">
        <f>'[1]MASTER SPD '!G562</f>
        <v>14150000</v>
      </c>
      <c r="E562" s="30">
        <f>'[1]MASTER RO GU'!E562</f>
        <v>0</v>
      </c>
      <c r="F562" s="30">
        <f>'[1]MASTER RO GU'!F562</f>
        <v>0</v>
      </c>
      <c r="G562" s="30">
        <f>'[1]MASTER RO GU'!I562</f>
        <v>0</v>
      </c>
      <c r="H562" s="30">
        <f>'[1]MASTER RO GU'!J562</f>
        <v>14150000</v>
      </c>
      <c r="I562" s="30">
        <f>'[1]MASTER RO GU'!L562</f>
        <v>14150000</v>
      </c>
      <c r="J562" s="30">
        <f t="shared" si="231"/>
        <v>0</v>
      </c>
      <c r="K562" s="28">
        <f t="shared" si="258"/>
        <v>0</v>
      </c>
      <c r="L562" s="78">
        <f t="shared" si="220"/>
        <v>0</v>
      </c>
      <c r="M562" s="79">
        <f t="shared" si="255"/>
        <v>1</v>
      </c>
      <c r="N562" s="79">
        <f t="shared" ref="N562:N567" si="259">D562/C562*100%</f>
        <v>1</v>
      </c>
      <c r="O562" s="50"/>
      <c r="P562" s="145">
        <f t="shared" si="224"/>
        <v>0</v>
      </c>
    </row>
    <row r="563" spans="1:16" s="51" customFormat="1" ht="18" customHeight="1" x14ac:dyDescent="0.25">
      <c r="A563" s="41" t="s">
        <v>56</v>
      </c>
      <c r="B563" s="89" t="s">
        <v>57</v>
      </c>
      <c r="C563" s="90">
        <v>14150000</v>
      </c>
      <c r="D563" s="44">
        <f>'[1]MASTER SPD '!G563</f>
        <v>14150000</v>
      </c>
      <c r="E563" s="44">
        <f>'[1]MASTER RO GU'!E563</f>
        <v>0</v>
      </c>
      <c r="F563" s="44">
        <f>'[1]MASTER RO GU'!F563</f>
        <v>0</v>
      </c>
      <c r="G563" s="44">
        <f>'[1]MASTER RO GU'!I563</f>
        <v>0</v>
      </c>
      <c r="H563" s="44">
        <f>'[1]MASTER RO GU'!J563</f>
        <v>14150000</v>
      </c>
      <c r="I563" s="44">
        <f>'[1]MASTER RO GU'!L563</f>
        <v>14150000</v>
      </c>
      <c r="J563" s="44">
        <f t="shared" si="231"/>
        <v>0</v>
      </c>
      <c r="K563" s="43">
        <f t="shared" si="258"/>
        <v>0</v>
      </c>
      <c r="L563" s="31">
        <f t="shared" ref="L563:L567" si="260">C563-D563</f>
        <v>0</v>
      </c>
      <c r="M563" s="23">
        <f t="shared" si="255"/>
        <v>1</v>
      </c>
      <c r="N563" s="23">
        <f t="shared" si="259"/>
        <v>1</v>
      </c>
      <c r="O563" s="50"/>
      <c r="P563" s="145">
        <f t="shared" si="224"/>
        <v>0</v>
      </c>
    </row>
    <row r="564" spans="1:16" ht="15.75" customHeight="1" x14ac:dyDescent="0.25">
      <c r="A564" s="40" t="s">
        <v>255</v>
      </c>
      <c r="B564" s="65" t="s">
        <v>256</v>
      </c>
      <c r="C564" s="37">
        <f>C565</f>
        <v>10800000</v>
      </c>
      <c r="D564" s="30">
        <f>'[1]MASTER SPD '!G564</f>
        <v>10800000</v>
      </c>
      <c r="E564" s="30">
        <f>'[1]MASTER RO GU'!E564</f>
        <v>0</v>
      </c>
      <c r="F564" s="30">
        <f>'[1]MASTER RO GU'!F564</f>
        <v>0</v>
      </c>
      <c r="G564" s="30">
        <f>'[1]MASTER RO GU'!I564</f>
        <v>0</v>
      </c>
      <c r="H564" s="30">
        <f>'[1]MASTER RO GU'!J564</f>
        <v>10800000</v>
      </c>
      <c r="I564" s="30">
        <f>'[1]MASTER RO GU'!L564</f>
        <v>10800000</v>
      </c>
      <c r="J564" s="30">
        <f t="shared" si="231"/>
        <v>0</v>
      </c>
      <c r="K564" s="28">
        <f t="shared" si="258"/>
        <v>0</v>
      </c>
      <c r="L564" s="22">
        <f t="shared" si="260"/>
        <v>0</v>
      </c>
      <c r="M564" s="32">
        <f t="shared" si="255"/>
        <v>1</v>
      </c>
      <c r="N564" s="32">
        <f t="shared" si="259"/>
        <v>1</v>
      </c>
      <c r="P564" s="145">
        <f t="shared" si="224"/>
        <v>0</v>
      </c>
    </row>
    <row r="565" spans="1:16" ht="15.75" customHeight="1" x14ac:dyDescent="0.25">
      <c r="A565" s="47" t="s">
        <v>257</v>
      </c>
      <c r="B565" s="66" t="s">
        <v>258</v>
      </c>
      <c r="C565" s="49">
        <v>10800000</v>
      </c>
      <c r="D565" s="44">
        <f>'[1]MASTER SPD '!G565</f>
        <v>10800000</v>
      </c>
      <c r="E565" s="44">
        <f>'[1]MASTER RO GU'!E565</f>
        <v>0</v>
      </c>
      <c r="F565" s="44">
        <f>'[1]MASTER RO GU'!F565</f>
        <v>0</v>
      </c>
      <c r="G565" s="44">
        <f>'[1]MASTER RO GU'!I565</f>
        <v>0</v>
      </c>
      <c r="H565" s="44">
        <f>'[1]MASTER RO GU'!J565</f>
        <v>10800000</v>
      </c>
      <c r="I565" s="44">
        <f>'[1]MASTER RO GU'!L565</f>
        <v>10800000</v>
      </c>
      <c r="J565" s="44">
        <f t="shared" si="231"/>
        <v>0</v>
      </c>
      <c r="K565" s="43">
        <f t="shared" si="258"/>
        <v>0</v>
      </c>
      <c r="L565" s="31">
        <f t="shared" si="260"/>
        <v>0</v>
      </c>
      <c r="M565" s="23">
        <f t="shared" si="255"/>
        <v>1</v>
      </c>
      <c r="N565" s="23">
        <f t="shared" si="259"/>
        <v>1</v>
      </c>
      <c r="P565" s="145">
        <f t="shared" si="224"/>
        <v>0</v>
      </c>
    </row>
    <row r="566" spans="1:16" ht="15.75" customHeight="1" x14ac:dyDescent="0.25">
      <c r="A566" s="91" t="s">
        <v>68</v>
      </c>
      <c r="B566" s="65" t="s">
        <v>69</v>
      </c>
      <c r="C566" s="92">
        <f>SUM(C567:C568)</f>
        <v>4000000</v>
      </c>
      <c r="D566" s="30">
        <f>'[1]MASTER SPD '!G566</f>
        <v>4000000</v>
      </c>
      <c r="E566" s="30">
        <f>'[1]MASTER RO GU'!E566</f>
        <v>0</v>
      </c>
      <c r="F566" s="30">
        <f>'[1]MASTER RO GU'!F566</f>
        <v>0</v>
      </c>
      <c r="G566" s="30">
        <f>'[1]MASTER RO GU'!I566</f>
        <v>0</v>
      </c>
      <c r="H566" s="30">
        <f>'[1]MASTER RO GU'!J566</f>
        <v>4000000</v>
      </c>
      <c r="I566" s="30">
        <f>'[1]MASTER RO GU'!L566</f>
        <v>4000000</v>
      </c>
      <c r="J566" s="30">
        <f t="shared" si="231"/>
        <v>0</v>
      </c>
      <c r="K566" s="28">
        <f t="shared" si="258"/>
        <v>0</v>
      </c>
      <c r="L566" s="22">
        <f t="shared" si="260"/>
        <v>0</v>
      </c>
      <c r="M566" s="32">
        <f t="shared" si="255"/>
        <v>1</v>
      </c>
      <c r="N566" s="32">
        <f t="shared" si="259"/>
        <v>1</v>
      </c>
      <c r="P566" s="145">
        <f t="shared" si="224"/>
        <v>0</v>
      </c>
    </row>
    <row r="567" spans="1:16" ht="15.75" customHeight="1" x14ac:dyDescent="0.25">
      <c r="A567" s="93" t="s">
        <v>103</v>
      </c>
      <c r="B567" s="138" t="s">
        <v>104</v>
      </c>
      <c r="C567" s="88">
        <v>4000000</v>
      </c>
      <c r="D567" s="44">
        <f>'[1]MASTER SPD '!G567</f>
        <v>4000000</v>
      </c>
      <c r="E567" s="44">
        <f>'[1]MASTER RO GU'!E567</f>
        <v>0</v>
      </c>
      <c r="F567" s="44">
        <f>'[1]MASTER RO GU'!F567</f>
        <v>0</v>
      </c>
      <c r="G567" s="44">
        <f>'[1]MASTER RO GU'!I567</f>
        <v>0</v>
      </c>
      <c r="H567" s="44">
        <f>'[1]MASTER RO GU'!J567</f>
        <v>4000000</v>
      </c>
      <c r="I567" s="44">
        <f>'[1]MASTER RO GU'!L567</f>
        <v>4000000</v>
      </c>
      <c r="J567" s="44">
        <f t="shared" si="231"/>
        <v>0</v>
      </c>
      <c r="K567" s="43">
        <f t="shared" si="258"/>
        <v>0</v>
      </c>
      <c r="L567" s="31">
        <f t="shared" si="260"/>
        <v>0</v>
      </c>
      <c r="M567" s="23">
        <f t="shared" si="255"/>
        <v>1</v>
      </c>
      <c r="N567" s="23">
        <f t="shared" si="259"/>
        <v>1</v>
      </c>
      <c r="P567" s="145">
        <f t="shared" si="224"/>
        <v>0</v>
      </c>
    </row>
    <row r="568" spans="1:16" ht="15.75" customHeight="1" x14ac:dyDescent="0.25">
      <c r="A568" s="93"/>
      <c r="B568" s="138"/>
      <c r="C568" s="88"/>
      <c r="D568" s="44"/>
      <c r="E568" s="44"/>
      <c r="F568" s="44"/>
      <c r="G568" s="44"/>
      <c r="H568" s="44"/>
      <c r="I568" s="44"/>
      <c r="J568" s="44"/>
      <c r="K568" s="52"/>
      <c r="L568" s="31"/>
      <c r="M568" s="53"/>
      <c r="N568" s="23"/>
      <c r="P568" s="145">
        <f t="shared" ref="P568:P631" si="261">L568+O568</f>
        <v>0</v>
      </c>
    </row>
    <row r="569" spans="1:16" s="210" customFormat="1" ht="25.5" customHeight="1" x14ac:dyDescent="0.25">
      <c r="A569" s="204">
        <v>3</v>
      </c>
      <c r="B569" s="205" t="s">
        <v>367</v>
      </c>
      <c r="C569" s="206">
        <f t="shared" ref="C569" si="262">C570</f>
        <v>18325568031.380001</v>
      </c>
      <c r="D569" s="206">
        <f>'[1]MASTER SPD '!G569</f>
        <v>17066737511</v>
      </c>
      <c r="E569" s="206">
        <f>'[1]MASTER RO GU'!E569</f>
        <v>12308524637</v>
      </c>
      <c r="F569" s="206">
        <f>'[1]MASTER RO GU'!F569</f>
        <v>923569580</v>
      </c>
      <c r="G569" s="206">
        <f>'[1]MASTER RO GU'!I569</f>
        <v>3193985774</v>
      </c>
      <c r="H569" s="206">
        <f>'[1]MASTER RO GU'!J569</f>
        <v>611900000</v>
      </c>
      <c r="I569" s="206">
        <f>'[1]MASTER RO GU'!L569</f>
        <v>17037979991</v>
      </c>
      <c r="J569" s="206">
        <f t="shared" si="231"/>
        <v>28757520</v>
      </c>
      <c r="K569" s="206">
        <f t="shared" ref="K569" si="263">K570</f>
        <v>1310789377.3800001</v>
      </c>
      <c r="L569" s="207">
        <f t="shared" ref="L569:L639" si="264">C569-D569</f>
        <v>1258830520.3800011</v>
      </c>
      <c r="M569" s="208">
        <f t="shared" ref="M569:M588" si="265">I569/C569*100%</f>
        <v>0.92973816483204319</v>
      </c>
      <c r="N569" s="208">
        <f t="shared" ref="N569:N632" si="266">D569/C569*100%</f>
        <v>0.93130742150942181</v>
      </c>
      <c r="O569" s="209"/>
      <c r="P569" s="145">
        <f t="shared" si="261"/>
        <v>1258830520.3800011</v>
      </c>
    </row>
    <row r="570" spans="1:16" s="184" customFormat="1" ht="20.25" customHeight="1" x14ac:dyDescent="0.25">
      <c r="A570" s="211" t="s">
        <v>368</v>
      </c>
      <c r="B570" s="212" t="s">
        <v>369</v>
      </c>
      <c r="C570" s="395">
        <f>SUM(C571,C603,C690,C715,C808,C840,C666)</f>
        <v>18325568031.380001</v>
      </c>
      <c r="D570" s="136">
        <f>'[1]MASTER SPD '!G570</f>
        <v>17066737511</v>
      </c>
      <c r="E570" s="136">
        <f>'[1]MASTER RO GU'!E570</f>
        <v>12308524637</v>
      </c>
      <c r="F570" s="136">
        <f>'[1]MASTER RO GU'!F570</f>
        <v>923569580</v>
      </c>
      <c r="G570" s="136">
        <f>'[1]MASTER RO GU'!I570</f>
        <v>3193985774</v>
      </c>
      <c r="H570" s="136">
        <f>'[1]MASTER RO GU'!J570</f>
        <v>611900000</v>
      </c>
      <c r="I570" s="396">
        <f>'[1]MASTER RO GU'!L570</f>
        <v>17037979991</v>
      </c>
      <c r="J570" s="136">
        <f t="shared" si="231"/>
        <v>28757520</v>
      </c>
      <c r="K570" s="213">
        <f>SUM(K571,K603,K690,K715,K808,K840,K666)</f>
        <v>1310789377.3800001</v>
      </c>
      <c r="L570" s="22">
        <f t="shared" si="264"/>
        <v>1258830520.3800011</v>
      </c>
      <c r="M570" s="176">
        <f t="shared" si="265"/>
        <v>0.92973816483204319</v>
      </c>
      <c r="N570" s="32">
        <f t="shared" si="266"/>
        <v>0.93130742150942181</v>
      </c>
      <c r="O570" s="120"/>
      <c r="P570" s="145">
        <f t="shared" si="261"/>
        <v>1258830520.3800011</v>
      </c>
    </row>
    <row r="571" spans="1:16" ht="22.5" customHeight="1" x14ac:dyDescent="0.25">
      <c r="A571" s="214" t="s">
        <v>370</v>
      </c>
      <c r="B571" s="19" t="s">
        <v>371</v>
      </c>
      <c r="C571" s="29">
        <f>SUM(C572,C590)</f>
        <v>219794637</v>
      </c>
      <c r="D571" s="30">
        <f>'[1]MASTER SPD '!G571</f>
        <v>219794637</v>
      </c>
      <c r="E571" s="30">
        <f>'[1]MASTER RO GU'!E571</f>
        <v>0</v>
      </c>
      <c r="F571" s="30">
        <f>'[1]MASTER RO GU'!F571</f>
        <v>0</v>
      </c>
      <c r="G571" s="30">
        <f>'[1]MASTER RO GU'!I571</f>
        <v>219000200</v>
      </c>
      <c r="H571" s="30">
        <f>'[1]MASTER RO GU'!J571</f>
        <v>0</v>
      </c>
      <c r="I571" s="30">
        <f>'[1]MASTER RO GU'!L571</f>
        <v>219000200</v>
      </c>
      <c r="J571" s="30">
        <f t="shared" si="231"/>
        <v>794437</v>
      </c>
      <c r="K571" s="29">
        <f t="shared" ref="K571" si="267">SUM(K572,K590)</f>
        <v>794437</v>
      </c>
      <c r="L571" s="78">
        <f t="shared" si="264"/>
        <v>0</v>
      </c>
      <c r="M571" s="79">
        <f t="shared" si="265"/>
        <v>0.996385548752038</v>
      </c>
      <c r="N571" s="79">
        <f t="shared" si="266"/>
        <v>1</v>
      </c>
      <c r="P571" s="145">
        <f t="shared" si="261"/>
        <v>0</v>
      </c>
    </row>
    <row r="572" spans="1:16" s="39" customFormat="1" ht="21.75" customHeight="1" x14ac:dyDescent="0.25">
      <c r="A572" s="104" t="s">
        <v>372</v>
      </c>
      <c r="B572" s="366" t="s">
        <v>373</v>
      </c>
      <c r="C572" s="72">
        <f>C573</f>
        <v>106000000</v>
      </c>
      <c r="D572" s="71">
        <f>'[1]MASTER SPD '!G572</f>
        <v>106000000</v>
      </c>
      <c r="E572" s="71">
        <f>'[1]MASTER RO GU'!E572</f>
        <v>0</v>
      </c>
      <c r="F572" s="71">
        <f>'[1]MASTER RO GU'!F572</f>
        <v>0</v>
      </c>
      <c r="G572" s="71">
        <f>'[1]MASTER RO GU'!I572</f>
        <v>105366000</v>
      </c>
      <c r="H572" s="71">
        <f>'[1]MASTER RO GU'!J572</f>
        <v>0</v>
      </c>
      <c r="I572" s="71">
        <f>'[1]MASTER RO GU'!L572</f>
        <v>105366000</v>
      </c>
      <c r="J572" s="30">
        <f t="shared" si="231"/>
        <v>634000</v>
      </c>
      <c r="K572" s="37">
        <f t="shared" ref="K572:K573" si="268">K573</f>
        <v>634000</v>
      </c>
      <c r="L572" s="22">
        <f t="shared" si="264"/>
        <v>0</v>
      </c>
      <c r="M572" s="32">
        <f t="shared" si="265"/>
        <v>0.99401886792452832</v>
      </c>
      <c r="N572" s="32">
        <f t="shared" si="266"/>
        <v>1</v>
      </c>
      <c r="O572" s="38"/>
      <c r="P572" s="145">
        <f t="shared" si="261"/>
        <v>0</v>
      </c>
    </row>
    <row r="573" spans="1:16" s="39" customFormat="1" ht="18" customHeight="1" x14ac:dyDescent="0.25">
      <c r="A573" s="104" t="s">
        <v>31</v>
      </c>
      <c r="B573" s="105" t="s">
        <v>32</v>
      </c>
      <c r="C573" s="37">
        <f>C574</f>
        <v>106000000</v>
      </c>
      <c r="D573" s="30">
        <f>'[1]MASTER SPD '!G573</f>
        <v>106000000</v>
      </c>
      <c r="E573" s="30">
        <f>'[1]MASTER RO GU'!E573</f>
        <v>0</v>
      </c>
      <c r="F573" s="30">
        <f>'[1]MASTER RO GU'!F573</f>
        <v>0</v>
      </c>
      <c r="G573" s="30">
        <f>'[1]MASTER RO GU'!I573</f>
        <v>105366000</v>
      </c>
      <c r="H573" s="30">
        <f>'[1]MASTER RO GU'!J573</f>
        <v>0</v>
      </c>
      <c r="I573" s="30">
        <f>'[1]MASTER RO GU'!L573</f>
        <v>105366000</v>
      </c>
      <c r="J573" s="30">
        <f t="shared" si="231"/>
        <v>634000</v>
      </c>
      <c r="K573" s="37">
        <f t="shared" si="268"/>
        <v>634000</v>
      </c>
      <c r="L573" s="22">
        <f t="shared" si="264"/>
        <v>0</v>
      </c>
      <c r="M573" s="32">
        <f t="shared" si="265"/>
        <v>0.99401886792452832</v>
      </c>
      <c r="N573" s="32">
        <f t="shared" si="266"/>
        <v>1</v>
      </c>
      <c r="O573" s="38"/>
      <c r="P573" s="145">
        <f t="shared" si="261"/>
        <v>0</v>
      </c>
    </row>
    <row r="574" spans="1:16" s="39" customFormat="1" ht="17.25" customHeight="1" x14ac:dyDescent="0.25">
      <c r="A574" s="104" t="s">
        <v>127</v>
      </c>
      <c r="B574" s="105" t="s">
        <v>35</v>
      </c>
      <c r="C574" s="37">
        <f>SUM(C575,C582,C586)</f>
        <v>106000000</v>
      </c>
      <c r="D574" s="30">
        <f>'[1]MASTER SPD '!G574</f>
        <v>106000000</v>
      </c>
      <c r="E574" s="30">
        <f>'[1]MASTER RO GU'!E574</f>
        <v>0</v>
      </c>
      <c r="F574" s="30">
        <f>'[1]MASTER RO GU'!F574</f>
        <v>0</v>
      </c>
      <c r="G574" s="30">
        <f>'[1]MASTER RO GU'!I574</f>
        <v>105366000</v>
      </c>
      <c r="H574" s="30">
        <f>'[1]MASTER RO GU'!J574</f>
        <v>0</v>
      </c>
      <c r="I574" s="30">
        <f>'[1]MASTER RO GU'!L574</f>
        <v>105366000</v>
      </c>
      <c r="J574" s="30">
        <f t="shared" si="231"/>
        <v>634000</v>
      </c>
      <c r="K574" s="37">
        <f t="shared" ref="K574" si="269">SUM(K575,K582,K586)</f>
        <v>634000</v>
      </c>
      <c r="L574" s="22">
        <f t="shared" si="264"/>
        <v>0</v>
      </c>
      <c r="M574" s="32">
        <f t="shared" si="265"/>
        <v>0.99401886792452832</v>
      </c>
      <c r="N574" s="32">
        <f t="shared" si="266"/>
        <v>1</v>
      </c>
      <c r="O574" s="38"/>
      <c r="P574" s="145">
        <f t="shared" si="261"/>
        <v>0</v>
      </c>
    </row>
    <row r="575" spans="1:16" s="39" customFormat="1" ht="17.25" customHeight="1" x14ac:dyDescent="0.25">
      <c r="A575" s="104" t="s">
        <v>36</v>
      </c>
      <c r="B575" s="105" t="s">
        <v>37</v>
      </c>
      <c r="C575" s="37">
        <f>C576</f>
        <v>33424000</v>
      </c>
      <c r="D575" s="30">
        <f>'[1]MASTER SPD '!G575</f>
        <v>33424000</v>
      </c>
      <c r="E575" s="30">
        <f>'[1]MASTER RO GU'!E575</f>
        <v>0</v>
      </c>
      <c r="F575" s="30">
        <f>'[1]MASTER RO GU'!F575</f>
        <v>0</v>
      </c>
      <c r="G575" s="30">
        <f>'[1]MASTER RO GU'!I575</f>
        <v>33424000</v>
      </c>
      <c r="H575" s="30">
        <f>'[1]MASTER RO GU'!J575</f>
        <v>0</v>
      </c>
      <c r="I575" s="30">
        <f>'[1]MASTER RO GU'!L575</f>
        <v>33424000</v>
      </c>
      <c r="J575" s="30">
        <f t="shared" si="231"/>
        <v>0</v>
      </c>
      <c r="K575" s="37">
        <f t="shared" ref="K575" si="270">K576</f>
        <v>0</v>
      </c>
      <c r="L575" s="22">
        <f t="shared" si="264"/>
        <v>0</v>
      </c>
      <c r="M575" s="32">
        <f t="shared" si="265"/>
        <v>1</v>
      </c>
      <c r="N575" s="32">
        <f t="shared" si="266"/>
        <v>1</v>
      </c>
      <c r="O575" s="38"/>
      <c r="P575" s="145">
        <f t="shared" si="261"/>
        <v>0</v>
      </c>
    </row>
    <row r="576" spans="1:16" s="39" customFormat="1" ht="17.25" customHeight="1" x14ac:dyDescent="0.25">
      <c r="A576" s="104" t="s">
        <v>38</v>
      </c>
      <c r="B576" s="105" t="s">
        <v>39</v>
      </c>
      <c r="C576" s="37">
        <f>SUM(C577:C581)</f>
        <v>33424000</v>
      </c>
      <c r="D576" s="30">
        <f>'[1]MASTER SPD '!G576</f>
        <v>33424000</v>
      </c>
      <c r="E576" s="30">
        <f>'[1]MASTER RO GU'!E576</f>
        <v>0</v>
      </c>
      <c r="F576" s="30">
        <f>'[1]MASTER RO GU'!F576</f>
        <v>0</v>
      </c>
      <c r="G576" s="30">
        <f>'[1]MASTER RO GU'!I576</f>
        <v>33424000</v>
      </c>
      <c r="H576" s="30">
        <f>'[1]MASTER RO GU'!J576</f>
        <v>0</v>
      </c>
      <c r="I576" s="30">
        <f>'[1]MASTER RO GU'!L576</f>
        <v>33424000</v>
      </c>
      <c r="J576" s="30">
        <f t="shared" si="231"/>
        <v>0</v>
      </c>
      <c r="K576" s="37">
        <f t="shared" ref="K576" si="271">SUM(K577:K581)</f>
        <v>0</v>
      </c>
      <c r="L576" s="22">
        <f t="shared" si="264"/>
        <v>0</v>
      </c>
      <c r="M576" s="32">
        <f t="shared" si="265"/>
        <v>1</v>
      </c>
      <c r="N576" s="32">
        <f t="shared" si="266"/>
        <v>1</v>
      </c>
      <c r="O576" s="38"/>
      <c r="P576" s="145">
        <f t="shared" si="261"/>
        <v>0</v>
      </c>
    </row>
    <row r="577" spans="1:16" s="46" customFormat="1" ht="21" customHeight="1" x14ac:dyDescent="0.25">
      <c r="A577" s="106" t="s">
        <v>40</v>
      </c>
      <c r="B577" s="108" t="s">
        <v>41</v>
      </c>
      <c r="C577" s="43">
        <v>6354000</v>
      </c>
      <c r="D577" s="44">
        <f>'[1]MASTER SPD '!G577</f>
        <v>6354000</v>
      </c>
      <c r="E577" s="44">
        <f>'[1]MASTER RO GU'!E577</f>
        <v>0</v>
      </c>
      <c r="F577" s="44">
        <f>'[1]MASTER RO GU'!F577</f>
        <v>0</v>
      </c>
      <c r="G577" s="44">
        <f>'[1]MASTER RO GU'!I577</f>
        <v>6354000</v>
      </c>
      <c r="H577" s="44">
        <f>'[1]MASTER RO GU'!J577</f>
        <v>0</v>
      </c>
      <c r="I577" s="44">
        <f>'[1]MASTER RO GU'!L577</f>
        <v>6354000</v>
      </c>
      <c r="J577" s="44">
        <f t="shared" si="231"/>
        <v>0</v>
      </c>
      <c r="K577" s="43">
        <f>C577-I577</f>
        <v>0</v>
      </c>
      <c r="L577" s="31">
        <f t="shared" si="264"/>
        <v>0</v>
      </c>
      <c r="M577" s="23">
        <f t="shared" si="265"/>
        <v>1</v>
      </c>
      <c r="N577" s="23">
        <f t="shared" si="266"/>
        <v>1</v>
      </c>
      <c r="O577" s="45"/>
      <c r="P577" s="145">
        <f t="shared" si="261"/>
        <v>0</v>
      </c>
    </row>
    <row r="578" spans="1:16" s="46" customFormat="1" ht="19.5" customHeight="1" x14ac:dyDescent="0.25">
      <c r="A578" s="106" t="s">
        <v>42</v>
      </c>
      <c r="B578" s="108" t="s">
        <v>43</v>
      </c>
      <c r="C578" s="43">
        <v>11350000</v>
      </c>
      <c r="D578" s="44">
        <f>'[1]MASTER SPD '!G578</f>
        <v>11350000</v>
      </c>
      <c r="E578" s="44">
        <f>'[1]MASTER RO GU'!E578</f>
        <v>0</v>
      </c>
      <c r="F578" s="44">
        <f>'[1]MASTER RO GU'!F578</f>
        <v>0</v>
      </c>
      <c r="G578" s="44">
        <f>'[1]MASTER RO GU'!I578</f>
        <v>11350000</v>
      </c>
      <c r="H578" s="44">
        <f>'[1]MASTER RO GU'!J578</f>
        <v>0</v>
      </c>
      <c r="I578" s="44">
        <f>'[1]MASTER RO GU'!L578</f>
        <v>11350000</v>
      </c>
      <c r="J578" s="44">
        <f t="shared" si="231"/>
        <v>0</v>
      </c>
      <c r="K578" s="43">
        <f>C578-I578</f>
        <v>0</v>
      </c>
      <c r="L578" s="31">
        <f t="shared" si="264"/>
        <v>0</v>
      </c>
      <c r="M578" s="23">
        <f t="shared" si="265"/>
        <v>1</v>
      </c>
      <c r="N578" s="23">
        <f t="shared" si="266"/>
        <v>1</v>
      </c>
      <c r="O578" s="45"/>
      <c r="P578" s="145">
        <f t="shared" si="261"/>
        <v>0</v>
      </c>
    </row>
    <row r="579" spans="1:16" s="51" customFormat="1" ht="17.45" customHeight="1" x14ac:dyDescent="0.25">
      <c r="A579" s="109" t="s">
        <v>52</v>
      </c>
      <c r="B579" s="110" t="s">
        <v>53</v>
      </c>
      <c r="C579" s="49">
        <v>920000</v>
      </c>
      <c r="D579" s="44">
        <f>'[1]MASTER SPD '!G579</f>
        <v>920000</v>
      </c>
      <c r="E579" s="44">
        <f>'[1]MASTER RO GU'!E579</f>
        <v>0</v>
      </c>
      <c r="F579" s="44">
        <f>'[1]MASTER RO GU'!F579</f>
        <v>0</v>
      </c>
      <c r="G579" s="44">
        <f>'[1]MASTER RO GU'!I579</f>
        <v>920000</v>
      </c>
      <c r="H579" s="44">
        <f>'[1]MASTER RO GU'!J579</f>
        <v>0</v>
      </c>
      <c r="I579" s="44">
        <f>'[1]MASTER RO GU'!L579</f>
        <v>920000</v>
      </c>
      <c r="J579" s="44">
        <f t="shared" si="231"/>
        <v>0</v>
      </c>
      <c r="K579" s="43">
        <f>C579-I579</f>
        <v>0</v>
      </c>
      <c r="L579" s="31">
        <f t="shared" si="264"/>
        <v>0</v>
      </c>
      <c r="M579" s="23">
        <f t="shared" si="265"/>
        <v>1</v>
      </c>
      <c r="N579" s="23">
        <f t="shared" si="266"/>
        <v>1</v>
      </c>
      <c r="O579" s="50"/>
      <c r="P579" s="145">
        <f t="shared" si="261"/>
        <v>0</v>
      </c>
    </row>
    <row r="580" spans="1:16" s="46" customFormat="1" ht="30.75" customHeight="1" x14ac:dyDescent="0.25">
      <c r="A580" s="106" t="s">
        <v>97</v>
      </c>
      <c r="B580" s="108" t="s">
        <v>98</v>
      </c>
      <c r="C580" s="43">
        <v>10000000</v>
      </c>
      <c r="D580" s="44">
        <f>'[1]MASTER SPD '!G580</f>
        <v>10000000</v>
      </c>
      <c r="E580" s="44">
        <f>'[1]MASTER RO GU'!E580</f>
        <v>0</v>
      </c>
      <c r="F580" s="44">
        <f>'[1]MASTER RO GU'!F580</f>
        <v>0</v>
      </c>
      <c r="G580" s="44">
        <f>'[1]MASTER RO GU'!I580</f>
        <v>10000000</v>
      </c>
      <c r="H580" s="44">
        <f>'[1]MASTER RO GU'!J580</f>
        <v>0</v>
      </c>
      <c r="I580" s="44">
        <f>'[1]MASTER RO GU'!L580</f>
        <v>10000000</v>
      </c>
      <c r="J580" s="44">
        <f t="shared" ref="J580:J650" si="272">D580-I580</f>
        <v>0</v>
      </c>
      <c r="K580" s="43">
        <f>C580-I580</f>
        <v>0</v>
      </c>
      <c r="L580" s="31">
        <f t="shared" si="264"/>
        <v>0</v>
      </c>
      <c r="M580" s="23">
        <f t="shared" si="265"/>
        <v>1</v>
      </c>
      <c r="N580" s="23">
        <f t="shared" si="266"/>
        <v>1</v>
      </c>
      <c r="O580" s="45"/>
      <c r="P580" s="145">
        <f t="shared" si="261"/>
        <v>0</v>
      </c>
    </row>
    <row r="581" spans="1:16" s="51" customFormat="1" ht="17.25" customHeight="1" x14ac:dyDescent="0.25">
      <c r="A581" s="109" t="s">
        <v>54</v>
      </c>
      <c r="B581" s="107" t="s">
        <v>55</v>
      </c>
      <c r="C581" s="49">
        <v>4800000</v>
      </c>
      <c r="D581" s="44">
        <f>'[1]MASTER SPD '!G581</f>
        <v>4800000</v>
      </c>
      <c r="E581" s="44">
        <f>'[1]MASTER RO GU'!E581</f>
        <v>0</v>
      </c>
      <c r="F581" s="44">
        <f>'[1]MASTER RO GU'!F581</f>
        <v>0</v>
      </c>
      <c r="G581" s="44">
        <f>'[1]MASTER RO GU'!I581</f>
        <v>4800000</v>
      </c>
      <c r="H581" s="44">
        <f>'[1]MASTER RO GU'!J581</f>
        <v>0</v>
      </c>
      <c r="I581" s="44">
        <f>'[1]MASTER RO GU'!L581</f>
        <v>4800000</v>
      </c>
      <c r="J581" s="44">
        <f t="shared" si="272"/>
        <v>0</v>
      </c>
      <c r="K581" s="43">
        <f>C581-I581</f>
        <v>0</v>
      </c>
      <c r="L581" s="31">
        <f t="shared" si="264"/>
        <v>0</v>
      </c>
      <c r="M581" s="23">
        <f t="shared" si="265"/>
        <v>1</v>
      </c>
      <c r="N581" s="23">
        <f t="shared" si="266"/>
        <v>1</v>
      </c>
      <c r="O581" s="50"/>
      <c r="P581" s="145">
        <f t="shared" si="261"/>
        <v>0</v>
      </c>
    </row>
    <row r="582" spans="1:16" s="39" customFormat="1" ht="17.25" customHeight="1" x14ac:dyDescent="0.25">
      <c r="A582" s="104" t="s">
        <v>44</v>
      </c>
      <c r="B582" s="105" t="s">
        <v>45</v>
      </c>
      <c r="C582" s="37">
        <f>C583</f>
        <v>38438000</v>
      </c>
      <c r="D582" s="30">
        <f>'[1]MASTER SPD '!G582</f>
        <v>38438000</v>
      </c>
      <c r="E582" s="30">
        <f>'[1]MASTER RO GU'!E582</f>
        <v>0</v>
      </c>
      <c r="F582" s="30">
        <f>'[1]MASTER RO GU'!F582</f>
        <v>0</v>
      </c>
      <c r="G582" s="30">
        <f>'[1]MASTER RO GU'!I582</f>
        <v>37804000</v>
      </c>
      <c r="H582" s="30">
        <f>'[1]MASTER RO GU'!J582</f>
        <v>0</v>
      </c>
      <c r="I582" s="30">
        <f>'[1]MASTER RO GU'!L582</f>
        <v>37804000</v>
      </c>
      <c r="J582" s="30">
        <f t="shared" si="272"/>
        <v>634000</v>
      </c>
      <c r="K582" s="37">
        <f t="shared" ref="K582" si="273">K583</f>
        <v>634000</v>
      </c>
      <c r="L582" s="31">
        <f t="shared" si="264"/>
        <v>0</v>
      </c>
      <c r="M582" s="23">
        <f t="shared" si="265"/>
        <v>0.9835059056142359</v>
      </c>
      <c r="N582" s="23">
        <f t="shared" si="266"/>
        <v>1</v>
      </c>
      <c r="O582" s="38"/>
      <c r="P582" s="145">
        <f t="shared" si="261"/>
        <v>0</v>
      </c>
    </row>
    <row r="583" spans="1:16" s="39" customFormat="1" ht="17.25" customHeight="1" x14ac:dyDescent="0.25">
      <c r="A583" s="104" t="s">
        <v>46</v>
      </c>
      <c r="B583" s="105" t="s">
        <v>47</v>
      </c>
      <c r="C583" s="37">
        <f>SUM(C584:C585)</f>
        <v>38438000</v>
      </c>
      <c r="D583" s="30">
        <f>'[1]MASTER SPD '!G583</f>
        <v>38438000</v>
      </c>
      <c r="E583" s="30">
        <f>'[1]MASTER RO GU'!E583</f>
        <v>0</v>
      </c>
      <c r="F583" s="30">
        <f>'[1]MASTER RO GU'!F583</f>
        <v>0</v>
      </c>
      <c r="G583" s="30">
        <f>'[1]MASTER RO GU'!I583</f>
        <v>37804000</v>
      </c>
      <c r="H583" s="30">
        <f>'[1]MASTER RO GU'!J583</f>
        <v>0</v>
      </c>
      <c r="I583" s="30">
        <f>'[1]MASTER RO GU'!L583</f>
        <v>37804000</v>
      </c>
      <c r="J583" s="30">
        <f t="shared" si="272"/>
        <v>634000</v>
      </c>
      <c r="K583" s="37">
        <f t="shared" ref="K583" si="274">SUM(K584:K585)</f>
        <v>634000</v>
      </c>
      <c r="L583" s="31">
        <f t="shared" si="264"/>
        <v>0</v>
      </c>
      <c r="M583" s="23">
        <f t="shared" si="265"/>
        <v>0.9835059056142359</v>
      </c>
      <c r="N583" s="23">
        <f t="shared" si="266"/>
        <v>1</v>
      </c>
      <c r="O583" s="38"/>
      <c r="P583" s="145">
        <f t="shared" si="261"/>
        <v>0</v>
      </c>
    </row>
    <row r="584" spans="1:16" s="46" customFormat="1" ht="30.75" customHeight="1" x14ac:dyDescent="0.25">
      <c r="A584" s="106" t="s">
        <v>56</v>
      </c>
      <c r="B584" s="108" t="s">
        <v>57</v>
      </c>
      <c r="C584" s="43">
        <v>24750000</v>
      </c>
      <c r="D584" s="44">
        <f>'[1]MASTER SPD '!G584</f>
        <v>24750000</v>
      </c>
      <c r="E584" s="44">
        <f>'[1]MASTER RO GU'!E584</f>
        <v>0</v>
      </c>
      <c r="F584" s="44">
        <f>'[1]MASTER RO GU'!F584</f>
        <v>0</v>
      </c>
      <c r="G584" s="44">
        <f>'[1]MASTER RO GU'!I584</f>
        <v>24350000</v>
      </c>
      <c r="H584" s="44">
        <f>'[1]MASTER RO GU'!J584</f>
        <v>0</v>
      </c>
      <c r="I584" s="44">
        <f>'[1]MASTER RO GU'!L584</f>
        <v>24350000</v>
      </c>
      <c r="J584" s="44">
        <f t="shared" si="272"/>
        <v>400000</v>
      </c>
      <c r="K584" s="43">
        <f>C584-I584</f>
        <v>400000</v>
      </c>
      <c r="L584" s="31">
        <f t="shared" si="264"/>
        <v>0</v>
      </c>
      <c r="M584" s="54">
        <f t="shared" si="265"/>
        <v>0.98383838383838385</v>
      </c>
      <c r="N584" s="23">
        <f t="shared" si="266"/>
        <v>1</v>
      </c>
      <c r="O584" s="45"/>
      <c r="P584" s="145">
        <f t="shared" si="261"/>
        <v>0</v>
      </c>
    </row>
    <row r="585" spans="1:16" s="51" customFormat="1" ht="17.25" customHeight="1" x14ac:dyDescent="0.25">
      <c r="A585" s="109" t="s">
        <v>374</v>
      </c>
      <c r="B585" s="107" t="s">
        <v>375</v>
      </c>
      <c r="C585" s="49">
        <v>13688000</v>
      </c>
      <c r="D585" s="44">
        <f>'[1]MASTER SPD '!G585</f>
        <v>13688000</v>
      </c>
      <c r="E585" s="44">
        <f>'[1]MASTER RO GU'!E585</f>
        <v>0</v>
      </c>
      <c r="F585" s="44">
        <f>'[1]MASTER RO GU'!F585</f>
        <v>0</v>
      </c>
      <c r="G585" s="44">
        <f>'[1]MASTER RO GU'!I585</f>
        <v>13454000</v>
      </c>
      <c r="H585" s="44">
        <f>'[1]MASTER RO GU'!J585</f>
        <v>0</v>
      </c>
      <c r="I585" s="44">
        <f>'[1]MASTER RO GU'!L585</f>
        <v>13454000</v>
      </c>
      <c r="J585" s="44">
        <f t="shared" si="272"/>
        <v>234000</v>
      </c>
      <c r="K585" s="43">
        <f>C585-I585</f>
        <v>234000</v>
      </c>
      <c r="L585" s="31">
        <f t="shared" si="264"/>
        <v>0</v>
      </c>
      <c r="M585" s="23">
        <f t="shared" si="265"/>
        <v>0.9829047340736411</v>
      </c>
      <c r="N585" s="23">
        <f t="shared" si="266"/>
        <v>1</v>
      </c>
      <c r="O585" s="50"/>
      <c r="P585" s="145">
        <f t="shared" si="261"/>
        <v>0</v>
      </c>
    </row>
    <row r="586" spans="1:16" s="39" customFormat="1" ht="17.25" customHeight="1" x14ac:dyDescent="0.25">
      <c r="A586" s="104" t="s">
        <v>66</v>
      </c>
      <c r="B586" s="105" t="s">
        <v>67</v>
      </c>
      <c r="C586" s="37">
        <f>C587</f>
        <v>34138000</v>
      </c>
      <c r="D586" s="30">
        <f>'[1]MASTER SPD '!G586</f>
        <v>34138000</v>
      </c>
      <c r="E586" s="30">
        <f>'[1]MASTER RO GU'!E586</f>
        <v>0</v>
      </c>
      <c r="F586" s="30">
        <f>'[1]MASTER RO GU'!F586</f>
        <v>0</v>
      </c>
      <c r="G586" s="30">
        <f>'[1]MASTER RO GU'!I586</f>
        <v>34138000</v>
      </c>
      <c r="H586" s="30">
        <f>'[1]MASTER RO GU'!J586</f>
        <v>0</v>
      </c>
      <c r="I586" s="30">
        <f>'[1]MASTER RO GU'!L586</f>
        <v>34138000</v>
      </c>
      <c r="J586" s="30">
        <f t="shared" si="272"/>
        <v>0</v>
      </c>
      <c r="K586" s="37">
        <f t="shared" ref="K586:K587" si="275">K587</f>
        <v>0</v>
      </c>
      <c r="L586" s="31">
        <f t="shared" si="264"/>
        <v>0</v>
      </c>
      <c r="M586" s="23">
        <f t="shared" si="265"/>
        <v>1</v>
      </c>
      <c r="N586" s="23">
        <f t="shared" si="266"/>
        <v>1</v>
      </c>
      <c r="O586" s="38"/>
      <c r="P586" s="145">
        <f t="shared" si="261"/>
        <v>0</v>
      </c>
    </row>
    <row r="587" spans="1:16" s="39" customFormat="1" ht="17.25" customHeight="1" x14ac:dyDescent="0.25">
      <c r="A587" s="104" t="s">
        <v>68</v>
      </c>
      <c r="B587" s="105" t="s">
        <v>69</v>
      </c>
      <c r="C587" s="37">
        <f>C588</f>
        <v>34138000</v>
      </c>
      <c r="D587" s="30">
        <f>'[1]MASTER SPD '!G587</f>
        <v>34138000</v>
      </c>
      <c r="E587" s="30">
        <f>'[1]MASTER RO GU'!E587</f>
        <v>0</v>
      </c>
      <c r="F587" s="30">
        <f>'[1]MASTER RO GU'!F587</f>
        <v>0</v>
      </c>
      <c r="G587" s="30">
        <f>'[1]MASTER RO GU'!I587</f>
        <v>34138000</v>
      </c>
      <c r="H587" s="30">
        <f>'[1]MASTER RO GU'!J587</f>
        <v>0</v>
      </c>
      <c r="I587" s="30">
        <f>'[1]MASTER RO GU'!L587</f>
        <v>34138000</v>
      </c>
      <c r="J587" s="30">
        <f t="shared" si="272"/>
        <v>0</v>
      </c>
      <c r="K587" s="37">
        <f t="shared" si="275"/>
        <v>0</v>
      </c>
      <c r="L587" s="31">
        <f t="shared" si="264"/>
        <v>0</v>
      </c>
      <c r="M587" s="23">
        <f t="shared" si="265"/>
        <v>1</v>
      </c>
      <c r="N587" s="23">
        <f t="shared" si="266"/>
        <v>1</v>
      </c>
      <c r="O587" s="38"/>
      <c r="P587" s="145">
        <f t="shared" si="261"/>
        <v>0</v>
      </c>
    </row>
    <row r="588" spans="1:16" s="51" customFormat="1" ht="18" customHeight="1" x14ac:dyDescent="0.25">
      <c r="A588" s="109" t="s">
        <v>103</v>
      </c>
      <c r="B588" s="110" t="s">
        <v>104</v>
      </c>
      <c r="C588" s="49">
        <v>34138000</v>
      </c>
      <c r="D588" s="44">
        <f>'[1]MASTER SPD '!G588</f>
        <v>34138000</v>
      </c>
      <c r="E588" s="44">
        <f>'[1]MASTER RO GU'!E588</f>
        <v>0</v>
      </c>
      <c r="F588" s="44">
        <f>'[1]MASTER RO GU'!F588</f>
        <v>0</v>
      </c>
      <c r="G588" s="44">
        <f>'[1]MASTER RO GU'!I588</f>
        <v>34138000</v>
      </c>
      <c r="H588" s="44">
        <f>'[1]MASTER RO GU'!J588</f>
        <v>0</v>
      </c>
      <c r="I588" s="44">
        <f>'[1]MASTER RO GU'!L588</f>
        <v>34138000</v>
      </c>
      <c r="J588" s="44">
        <f t="shared" si="272"/>
        <v>0</v>
      </c>
      <c r="K588" s="43">
        <f>C588-I588</f>
        <v>0</v>
      </c>
      <c r="L588" s="31">
        <f t="shared" si="264"/>
        <v>0</v>
      </c>
      <c r="M588" s="23">
        <f t="shared" si="265"/>
        <v>1</v>
      </c>
      <c r="N588" s="23">
        <f t="shared" si="266"/>
        <v>1</v>
      </c>
      <c r="O588" s="50"/>
      <c r="P588" s="145">
        <f t="shared" si="261"/>
        <v>0</v>
      </c>
    </row>
    <row r="589" spans="1:16" ht="8.25" customHeight="1" x14ac:dyDescent="0.25">
      <c r="A589" s="106"/>
      <c r="B589" s="108"/>
      <c r="C589" s="43"/>
      <c r="D589" s="44">
        <f>'[1]MASTER SPD '!G589</f>
        <v>0</v>
      </c>
      <c r="E589" s="44">
        <f>'[1]MASTER RO GU'!E589</f>
        <v>0</v>
      </c>
      <c r="F589" s="44">
        <f>'[1]MASTER RO GU'!F589</f>
        <v>0</v>
      </c>
      <c r="G589" s="44">
        <f>'[1]MASTER RO GU'!I589</f>
        <v>0</v>
      </c>
      <c r="H589" s="44">
        <f>'[1]MASTER RO GU'!J589</f>
        <v>0</v>
      </c>
      <c r="I589" s="44">
        <f>'[1]MASTER RO GU'!L589</f>
        <v>0</v>
      </c>
      <c r="J589" s="44">
        <f t="shared" si="272"/>
        <v>0</v>
      </c>
      <c r="K589" s="52"/>
      <c r="L589" s="31">
        <f t="shared" si="264"/>
        <v>0</v>
      </c>
      <c r="M589" s="53"/>
      <c r="N589" s="23"/>
      <c r="P589" s="145">
        <f t="shared" si="261"/>
        <v>0</v>
      </c>
    </row>
    <row r="590" spans="1:16" s="39" customFormat="1" ht="22.5" customHeight="1" x14ac:dyDescent="0.25">
      <c r="A590" s="104" t="s">
        <v>376</v>
      </c>
      <c r="B590" s="367" t="s">
        <v>377</v>
      </c>
      <c r="C590" s="72">
        <f>C591</f>
        <v>113794637</v>
      </c>
      <c r="D590" s="71">
        <f>'[1]MASTER SPD '!G590</f>
        <v>113794637</v>
      </c>
      <c r="E590" s="71">
        <f>'[1]MASTER RO GU'!E590</f>
        <v>0</v>
      </c>
      <c r="F590" s="71">
        <f>'[1]MASTER RO GU'!F590</f>
        <v>0</v>
      </c>
      <c r="G590" s="71">
        <f>'[1]MASTER RO GU'!I590</f>
        <v>113634200</v>
      </c>
      <c r="H590" s="71">
        <f>'[1]MASTER RO GU'!J590</f>
        <v>0</v>
      </c>
      <c r="I590" s="71">
        <f>'[1]MASTER RO GU'!L590</f>
        <v>113634200</v>
      </c>
      <c r="J590" s="30">
        <f t="shared" si="272"/>
        <v>160437</v>
      </c>
      <c r="K590" s="37">
        <f t="shared" ref="K590:K591" si="276">K591</f>
        <v>160437</v>
      </c>
      <c r="L590" s="22">
        <f t="shared" si="264"/>
        <v>0</v>
      </c>
      <c r="M590" s="32">
        <f t="shared" ref="M590:M601" si="277">I590/C590*100%</f>
        <v>0.99859011809141762</v>
      </c>
      <c r="N590" s="32">
        <f t="shared" si="266"/>
        <v>1</v>
      </c>
      <c r="O590" s="38"/>
      <c r="P590" s="145">
        <f t="shared" si="261"/>
        <v>0</v>
      </c>
    </row>
    <row r="591" spans="1:16" s="39" customFormat="1" ht="17.25" customHeight="1" x14ac:dyDescent="0.25">
      <c r="A591" s="104" t="s">
        <v>31</v>
      </c>
      <c r="B591" s="105" t="s">
        <v>32</v>
      </c>
      <c r="C591" s="37">
        <f>C592</f>
        <v>113794637</v>
      </c>
      <c r="D591" s="30">
        <f>'[1]MASTER SPD '!G591</f>
        <v>113794637</v>
      </c>
      <c r="E591" s="30">
        <f>'[1]MASTER RO GU'!E591</f>
        <v>0</v>
      </c>
      <c r="F591" s="30">
        <f>'[1]MASTER RO GU'!F591</f>
        <v>0</v>
      </c>
      <c r="G591" s="30">
        <f>'[1]MASTER RO GU'!I591</f>
        <v>113634200</v>
      </c>
      <c r="H591" s="30">
        <f>'[1]MASTER RO GU'!J591</f>
        <v>0</v>
      </c>
      <c r="I591" s="30">
        <f>'[1]MASTER RO GU'!L591</f>
        <v>113634200</v>
      </c>
      <c r="J591" s="30">
        <f t="shared" si="272"/>
        <v>160437</v>
      </c>
      <c r="K591" s="37">
        <f t="shared" si="276"/>
        <v>160437</v>
      </c>
      <c r="L591" s="22">
        <f t="shared" si="264"/>
        <v>0</v>
      </c>
      <c r="M591" s="32">
        <f t="shared" si="277"/>
        <v>0.99859011809141762</v>
      </c>
      <c r="N591" s="32">
        <f t="shared" si="266"/>
        <v>1</v>
      </c>
      <c r="O591" s="38"/>
      <c r="P591" s="145">
        <f t="shared" si="261"/>
        <v>0</v>
      </c>
    </row>
    <row r="592" spans="1:16" s="39" customFormat="1" ht="17.25" customHeight="1" x14ac:dyDescent="0.25">
      <c r="A592" s="104" t="s">
        <v>127</v>
      </c>
      <c r="B592" s="105" t="s">
        <v>35</v>
      </c>
      <c r="C592" s="37">
        <f>SUM(C593,C597)</f>
        <v>113794637</v>
      </c>
      <c r="D592" s="30">
        <f>'[1]MASTER SPD '!G592</f>
        <v>113794637</v>
      </c>
      <c r="E592" s="30">
        <f>'[1]MASTER RO GU'!E592</f>
        <v>0</v>
      </c>
      <c r="F592" s="30">
        <f>'[1]MASTER RO GU'!F592</f>
        <v>0</v>
      </c>
      <c r="G592" s="30">
        <f>'[1]MASTER RO GU'!I592</f>
        <v>113634200</v>
      </c>
      <c r="H592" s="30">
        <f>'[1]MASTER RO GU'!J592</f>
        <v>0</v>
      </c>
      <c r="I592" s="30">
        <f>'[1]MASTER RO GU'!L592</f>
        <v>113634200</v>
      </c>
      <c r="J592" s="30">
        <f t="shared" si="272"/>
        <v>160437</v>
      </c>
      <c r="K592" s="37">
        <f t="shared" ref="K592" si="278">SUM(K593,K597)</f>
        <v>160437</v>
      </c>
      <c r="L592" s="22">
        <f t="shared" si="264"/>
        <v>0</v>
      </c>
      <c r="M592" s="32">
        <f t="shared" si="277"/>
        <v>0.99859011809141762</v>
      </c>
      <c r="N592" s="32">
        <f t="shared" si="266"/>
        <v>1</v>
      </c>
      <c r="O592" s="38"/>
      <c r="P592" s="145">
        <f t="shared" si="261"/>
        <v>0</v>
      </c>
    </row>
    <row r="593" spans="1:16" s="39" customFormat="1" ht="17.25" customHeight="1" x14ac:dyDescent="0.25">
      <c r="A593" s="104" t="s">
        <v>36</v>
      </c>
      <c r="B593" s="105" t="s">
        <v>37</v>
      </c>
      <c r="C593" s="37">
        <f>C594</f>
        <v>26370637</v>
      </c>
      <c r="D593" s="30">
        <f>'[1]MASTER SPD '!G593</f>
        <v>26370637</v>
      </c>
      <c r="E593" s="30">
        <f>'[1]MASTER RO GU'!E593</f>
        <v>0</v>
      </c>
      <c r="F593" s="30">
        <f>'[1]MASTER RO GU'!F593</f>
        <v>0</v>
      </c>
      <c r="G593" s="30">
        <f>'[1]MASTER RO GU'!I593</f>
        <v>26370200</v>
      </c>
      <c r="H593" s="30">
        <f>'[1]MASTER RO GU'!J593</f>
        <v>0</v>
      </c>
      <c r="I593" s="30">
        <f>'[1]MASTER RO GU'!L593</f>
        <v>26370200</v>
      </c>
      <c r="J593" s="30">
        <f t="shared" si="272"/>
        <v>437</v>
      </c>
      <c r="K593" s="37">
        <f t="shared" ref="K593" si="279">K594</f>
        <v>437</v>
      </c>
      <c r="L593" s="22">
        <f t="shared" si="264"/>
        <v>0</v>
      </c>
      <c r="M593" s="32">
        <f t="shared" si="277"/>
        <v>0.99998342853833977</v>
      </c>
      <c r="N593" s="32">
        <f t="shared" si="266"/>
        <v>1</v>
      </c>
      <c r="O593" s="38"/>
      <c r="P593" s="145">
        <f t="shared" si="261"/>
        <v>0</v>
      </c>
    </row>
    <row r="594" spans="1:16" s="39" customFormat="1" ht="17.25" customHeight="1" x14ac:dyDescent="0.25">
      <c r="A594" s="104" t="s">
        <v>38</v>
      </c>
      <c r="B594" s="105" t="s">
        <v>39</v>
      </c>
      <c r="C594" s="37">
        <f>SUM(C595:C596)</f>
        <v>26370637</v>
      </c>
      <c r="D594" s="30">
        <f>'[1]MASTER SPD '!G594</f>
        <v>26370637</v>
      </c>
      <c r="E594" s="30">
        <f>'[1]MASTER RO GU'!E594</f>
        <v>0</v>
      </c>
      <c r="F594" s="30">
        <f>'[1]MASTER RO GU'!F594</f>
        <v>0</v>
      </c>
      <c r="G594" s="30">
        <f>'[1]MASTER RO GU'!I594</f>
        <v>26370200</v>
      </c>
      <c r="H594" s="30">
        <f>'[1]MASTER RO GU'!J594</f>
        <v>0</v>
      </c>
      <c r="I594" s="30">
        <f>'[1]MASTER RO GU'!L594</f>
        <v>26370200</v>
      </c>
      <c r="J594" s="30">
        <f t="shared" si="272"/>
        <v>437</v>
      </c>
      <c r="K594" s="37">
        <f t="shared" ref="K594" si="280">SUM(K595:K596)</f>
        <v>437</v>
      </c>
      <c r="L594" s="22">
        <f t="shared" si="264"/>
        <v>0</v>
      </c>
      <c r="M594" s="32">
        <f t="shared" si="277"/>
        <v>0.99998342853833977</v>
      </c>
      <c r="N594" s="32">
        <f t="shared" si="266"/>
        <v>1</v>
      </c>
      <c r="O594" s="38"/>
      <c r="P594" s="145">
        <f t="shared" si="261"/>
        <v>0</v>
      </c>
    </row>
    <row r="595" spans="1:16" s="46" customFormat="1" ht="23.25" customHeight="1" x14ac:dyDescent="0.25">
      <c r="A595" s="106" t="s">
        <v>40</v>
      </c>
      <c r="B595" s="108" t="s">
        <v>41</v>
      </c>
      <c r="C595" s="43">
        <v>8212500</v>
      </c>
      <c r="D595" s="44">
        <f>'[1]MASTER SPD '!G595</f>
        <v>8212500</v>
      </c>
      <c r="E595" s="44">
        <f>'[1]MASTER RO GU'!E595</f>
        <v>0</v>
      </c>
      <c r="F595" s="44">
        <f>'[1]MASTER RO GU'!F595</f>
        <v>0</v>
      </c>
      <c r="G595" s="44">
        <f>'[1]MASTER RO GU'!I595</f>
        <v>8212200</v>
      </c>
      <c r="H595" s="44">
        <f>'[1]MASTER RO GU'!J595</f>
        <v>0</v>
      </c>
      <c r="I595" s="44">
        <f>'[1]MASTER RO GU'!L595</f>
        <v>8212200</v>
      </c>
      <c r="J595" s="44">
        <f t="shared" si="272"/>
        <v>300</v>
      </c>
      <c r="K595" s="43">
        <f>C595-I595</f>
        <v>300</v>
      </c>
      <c r="L595" s="31">
        <f t="shared" si="264"/>
        <v>0</v>
      </c>
      <c r="M595" s="23">
        <f t="shared" si="277"/>
        <v>0.99996347031963473</v>
      </c>
      <c r="N595" s="23">
        <f t="shared" si="266"/>
        <v>1</v>
      </c>
      <c r="O595" s="45"/>
      <c r="P595" s="145">
        <f t="shared" si="261"/>
        <v>0</v>
      </c>
    </row>
    <row r="596" spans="1:16" s="46" customFormat="1" ht="22.5" customHeight="1" x14ac:dyDescent="0.25">
      <c r="A596" s="106" t="s">
        <v>42</v>
      </c>
      <c r="B596" s="108" t="s">
        <v>43</v>
      </c>
      <c r="C596" s="43">
        <v>18158137</v>
      </c>
      <c r="D596" s="44">
        <f>'[1]MASTER SPD '!G596</f>
        <v>18158137</v>
      </c>
      <c r="E596" s="44">
        <f>'[1]MASTER RO GU'!E596</f>
        <v>0</v>
      </c>
      <c r="F596" s="44">
        <f>'[1]MASTER RO GU'!F596</f>
        <v>0</v>
      </c>
      <c r="G596" s="44">
        <f>'[1]MASTER RO GU'!I596</f>
        <v>18158000</v>
      </c>
      <c r="H596" s="44">
        <f>'[1]MASTER RO GU'!J596</f>
        <v>0</v>
      </c>
      <c r="I596" s="44">
        <f>'[1]MASTER RO GU'!L596</f>
        <v>18158000</v>
      </c>
      <c r="J596" s="44">
        <f t="shared" si="272"/>
        <v>137</v>
      </c>
      <c r="K596" s="43">
        <f>C596-I596</f>
        <v>137</v>
      </c>
      <c r="L596" s="31">
        <f t="shared" si="264"/>
        <v>0</v>
      </c>
      <c r="M596" s="23">
        <f t="shared" si="277"/>
        <v>0.99999245517312707</v>
      </c>
      <c r="N596" s="23">
        <f t="shared" si="266"/>
        <v>1</v>
      </c>
      <c r="O596" s="45"/>
      <c r="P596" s="145">
        <f t="shared" si="261"/>
        <v>0</v>
      </c>
    </row>
    <row r="597" spans="1:16" s="39" customFormat="1" ht="17.25" customHeight="1" x14ac:dyDescent="0.25">
      <c r="A597" s="104" t="s">
        <v>44</v>
      </c>
      <c r="B597" s="216" t="s">
        <v>45</v>
      </c>
      <c r="C597" s="37">
        <f>C598</f>
        <v>87424000</v>
      </c>
      <c r="D597" s="30">
        <f>'[1]MASTER SPD '!G597</f>
        <v>87424000</v>
      </c>
      <c r="E597" s="30">
        <f>'[1]MASTER RO GU'!E597</f>
        <v>0</v>
      </c>
      <c r="F597" s="30">
        <f>'[1]MASTER RO GU'!F597</f>
        <v>0</v>
      </c>
      <c r="G597" s="30">
        <f>'[1]MASTER RO GU'!I597</f>
        <v>87264000</v>
      </c>
      <c r="H597" s="30">
        <f>'[1]MASTER RO GU'!J597</f>
        <v>0</v>
      </c>
      <c r="I597" s="30">
        <f>'[1]MASTER RO GU'!L597</f>
        <v>87264000</v>
      </c>
      <c r="J597" s="30">
        <f t="shared" si="272"/>
        <v>160000</v>
      </c>
      <c r="K597" s="37">
        <f t="shared" ref="K597" si="281">K598</f>
        <v>160000</v>
      </c>
      <c r="L597" s="22">
        <f t="shared" si="264"/>
        <v>0</v>
      </c>
      <c r="M597" s="32">
        <f t="shared" si="277"/>
        <v>0.99816983894582723</v>
      </c>
      <c r="N597" s="32">
        <f t="shared" si="266"/>
        <v>1</v>
      </c>
      <c r="O597" s="38"/>
      <c r="P597" s="145">
        <f t="shared" si="261"/>
        <v>0</v>
      </c>
    </row>
    <row r="598" spans="1:16" s="39" customFormat="1" ht="17.25" customHeight="1" x14ac:dyDescent="0.25">
      <c r="A598" s="104" t="s">
        <v>46</v>
      </c>
      <c r="B598" s="216" t="s">
        <v>47</v>
      </c>
      <c r="C598" s="37">
        <f>SUM(C599:C601)</f>
        <v>87424000</v>
      </c>
      <c r="D598" s="30">
        <f>'[1]MASTER SPD '!G598</f>
        <v>87424000</v>
      </c>
      <c r="E598" s="30">
        <f>'[1]MASTER RO GU'!E598</f>
        <v>0</v>
      </c>
      <c r="F598" s="30">
        <f>'[1]MASTER RO GU'!F598</f>
        <v>0</v>
      </c>
      <c r="G598" s="30">
        <f>'[1]MASTER RO GU'!I598</f>
        <v>87264000</v>
      </c>
      <c r="H598" s="30">
        <f>'[1]MASTER RO GU'!J598</f>
        <v>0</v>
      </c>
      <c r="I598" s="30">
        <f>'[1]MASTER RO GU'!L598</f>
        <v>87264000</v>
      </c>
      <c r="J598" s="30">
        <f t="shared" si="272"/>
        <v>160000</v>
      </c>
      <c r="K598" s="37">
        <f t="shared" ref="K598" si="282">SUM(K599:K601)</f>
        <v>160000</v>
      </c>
      <c r="L598" s="22">
        <f t="shared" si="264"/>
        <v>0</v>
      </c>
      <c r="M598" s="32">
        <f t="shared" si="277"/>
        <v>0.99816983894582723</v>
      </c>
      <c r="N598" s="32">
        <f t="shared" si="266"/>
        <v>1</v>
      </c>
      <c r="O598" s="38"/>
      <c r="P598" s="145">
        <f t="shared" si="261"/>
        <v>0</v>
      </c>
    </row>
    <row r="599" spans="1:16" s="51" customFormat="1" ht="17.25" customHeight="1" x14ac:dyDescent="0.25">
      <c r="A599" s="217" t="s">
        <v>135</v>
      </c>
      <c r="B599" s="218" t="s">
        <v>136</v>
      </c>
      <c r="C599" s="49">
        <v>18000000</v>
      </c>
      <c r="D599" s="44">
        <f>'[1]MASTER SPD '!G599</f>
        <v>18000000</v>
      </c>
      <c r="E599" s="44">
        <f>'[1]MASTER RO GU'!E599</f>
        <v>0</v>
      </c>
      <c r="F599" s="44">
        <f>'[1]MASTER RO GU'!F599</f>
        <v>0</v>
      </c>
      <c r="G599" s="44">
        <f>'[1]MASTER RO GU'!I599</f>
        <v>18000000</v>
      </c>
      <c r="H599" s="44">
        <f>'[1]MASTER RO GU'!J599</f>
        <v>0</v>
      </c>
      <c r="I599" s="44">
        <f>'[1]MASTER RO GU'!L599</f>
        <v>18000000</v>
      </c>
      <c r="J599" s="44">
        <f t="shared" si="272"/>
        <v>0</v>
      </c>
      <c r="K599" s="43">
        <f>C599-I599</f>
        <v>0</v>
      </c>
      <c r="L599" s="63">
        <f t="shared" si="264"/>
        <v>0</v>
      </c>
      <c r="M599" s="54">
        <f t="shared" si="277"/>
        <v>1</v>
      </c>
      <c r="N599" s="54">
        <f t="shared" si="266"/>
        <v>1</v>
      </c>
      <c r="O599" s="50"/>
      <c r="P599" s="145">
        <f t="shared" si="261"/>
        <v>0</v>
      </c>
    </row>
    <row r="600" spans="1:16" s="51" customFormat="1" ht="17.25" customHeight="1" x14ac:dyDescent="0.25">
      <c r="A600" s="109" t="s">
        <v>286</v>
      </c>
      <c r="B600" s="219" t="s">
        <v>287</v>
      </c>
      <c r="C600" s="49">
        <v>50400000</v>
      </c>
      <c r="D600" s="44">
        <f>'[1]MASTER SPD '!G600</f>
        <v>50400000</v>
      </c>
      <c r="E600" s="44">
        <f>'[1]MASTER RO GU'!E600</f>
        <v>0</v>
      </c>
      <c r="F600" s="44">
        <f>'[1]MASTER RO GU'!F600</f>
        <v>0</v>
      </c>
      <c r="G600" s="44">
        <f>'[1]MASTER RO GU'!I600</f>
        <v>50400000</v>
      </c>
      <c r="H600" s="44">
        <f>'[1]MASTER RO GU'!J600</f>
        <v>0</v>
      </c>
      <c r="I600" s="44">
        <f>'[1]MASTER RO GU'!L600</f>
        <v>50400000</v>
      </c>
      <c r="J600" s="44">
        <f t="shared" si="272"/>
        <v>0</v>
      </c>
      <c r="K600" s="43">
        <f>C600-I600</f>
        <v>0</v>
      </c>
      <c r="L600" s="31">
        <f t="shared" si="264"/>
        <v>0</v>
      </c>
      <c r="M600" s="23">
        <f t="shared" si="277"/>
        <v>1</v>
      </c>
      <c r="N600" s="23">
        <f t="shared" si="266"/>
        <v>1</v>
      </c>
      <c r="O600" s="50"/>
      <c r="P600" s="145">
        <f t="shared" si="261"/>
        <v>0</v>
      </c>
    </row>
    <row r="601" spans="1:16" s="51" customFormat="1" ht="17.25" customHeight="1" x14ac:dyDescent="0.25">
      <c r="A601" s="109" t="s">
        <v>374</v>
      </c>
      <c r="B601" s="219" t="s">
        <v>375</v>
      </c>
      <c r="C601" s="49">
        <v>19024000</v>
      </c>
      <c r="D601" s="44">
        <f>'[1]MASTER SPD '!G601</f>
        <v>19024000</v>
      </c>
      <c r="E601" s="44">
        <f>'[1]MASTER RO GU'!E601</f>
        <v>0</v>
      </c>
      <c r="F601" s="44">
        <f>'[1]MASTER RO GU'!F601</f>
        <v>0</v>
      </c>
      <c r="G601" s="44">
        <f>'[1]MASTER RO GU'!I601</f>
        <v>18864000</v>
      </c>
      <c r="H601" s="44">
        <f>'[1]MASTER RO GU'!J601</f>
        <v>0</v>
      </c>
      <c r="I601" s="44">
        <f>'[1]MASTER RO GU'!L601</f>
        <v>18864000</v>
      </c>
      <c r="J601" s="44">
        <f t="shared" si="272"/>
        <v>160000</v>
      </c>
      <c r="K601" s="43">
        <f>C601-I601</f>
        <v>160000</v>
      </c>
      <c r="L601" s="31">
        <f t="shared" si="264"/>
        <v>0</v>
      </c>
      <c r="M601" s="23">
        <f t="shared" si="277"/>
        <v>0.99158957106812451</v>
      </c>
      <c r="N601" s="23">
        <f t="shared" si="266"/>
        <v>1</v>
      </c>
      <c r="O601" s="50"/>
      <c r="P601" s="145">
        <f t="shared" si="261"/>
        <v>0</v>
      </c>
    </row>
    <row r="602" spans="1:16" s="25" customFormat="1" ht="8.25" customHeight="1" x14ac:dyDescent="0.25">
      <c r="A602" s="220"/>
      <c r="B602" s="221"/>
      <c r="C602" s="28"/>
      <c r="D602" s="44">
        <f>'[1]MASTER SPD '!G602</f>
        <v>0</v>
      </c>
      <c r="E602" s="44">
        <f>'[1]MASTER RO GU'!E602</f>
        <v>0</v>
      </c>
      <c r="F602" s="44">
        <f>'[1]MASTER RO GU'!F602</f>
        <v>0</v>
      </c>
      <c r="G602" s="44">
        <f>'[1]MASTER RO GU'!I602</f>
        <v>0</v>
      </c>
      <c r="H602" s="44">
        <f>'[1]MASTER RO GU'!J602</f>
        <v>0</v>
      </c>
      <c r="I602" s="44">
        <f>'[1]MASTER RO GU'!L602</f>
        <v>0</v>
      </c>
      <c r="J602" s="44">
        <f t="shared" si="272"/>
        <v>0</v>
      </c>
      <c r="K602" s="111"/>
      <c r="L602" s="31">
        <f t="shared" si="264"/>
        <v>0</v>
      </c>
      <c r="M602" s="53"/>
      <c r="N602" s="23"/>
      <c r="O602" s="24"/>
      <c r="P602" s="145">
        <f t="shared" si="261"/>
        <v>0</v>
      </c>
    </row>
    <row r="603" spans="1:16" s="51" customFormat="1" ht="22.5" customHeight="1" x14ac:dyDescent="0.25">
      <c r="A603" s="104" t="s">
        <v>378</v>
      </c>
      <c r="B603" s="222" t="s">
        <v>379</v>
      </c>
      <c r="C603" s="36">
        <f>SUM(C604,C630,C642,C654)</f>
        <v>13897458934.380001</v>
      </c>
      <c r="D603" s="223">
        <f>'[1]MASTER SPD '!G603</f>
        <v>12752364637</v>
      </c>
      <c r="E603" s="223">
        <f>'[1]MASTER RO GU'!E603</f>
        <v>12308524637</v>
      </c>
      <c r="F603" s="223">
        <f>'[1]MASTER RO GU'!F603</f>
        <v>0</v>
      </c>
      <c r="G603" s="223">
        <f>'[1]MASTER RO GU'!I603</f>
        <v>438154000</v>
      </c>
      <c r="H603" s="223">
        <f>'[1]MASTER RO GU'!J603</f>
        <v>0</v>
      </c>
      <c r="I603" s="223">
        <f>'[1]MASTER RO GU'!L603</f>
        <v>12746678637</v>
      </c>
      <c r="J603" s="223">
        <f t="shared" si="272"/>
        <v>5686000</v>
      </c>
      <c r="K603" s="223">
        <f t="shared" ref="K603" si="283">SUM(K604,K630,K642,K654)</f>
        <v>1150780297.3800001</v>
      </c>
      <c r="L603" s="22">
        <f t="shared" si="264"/>
        <v>1145094297.3800011</v>
      </c>
      <c r="M603" s="208">
        <f t="shared" ref="M603:M628" si="284">I603/C603*100%</f>
        <v>0.91719491291079391</v>
      </c>
      <c r="N603" s="32">
        <f t="shared" si="266"/>
        <v>0.91760405245399013</v>
      </c>
      <c r="O603" s="50"/>
      <c r="P603" s="145">
        <f t="shared" si="261"/>
        <v>1145094297.3800011</v>
      </c>
    </row>
    <row r="604" spans="1:16" s="39" customFormat="1" ht="22.5" customHeight="1" x14ac:dyDescent="0.25">
      <c r="A604" s="104" t="s">
        <v>380</v>
      </c>
      <c r="B604" s="368" t="s">
        <v>381</v>
      </c>
      <c r="C604" s="72">
        <f t="shared" ref="C604:C605" si="285">C605</f>
        <v>13762458934.380001</v>
      </c>
      <c r="D604" s="71">
        <f>'[1]MASTER SPD '!G604</f>
        <v>12617364637</v>
      </c>
      <c r="E604" s="71">
        <f>'[1]MASTER RO GU'!E604</f>
        <v>12308524637</v>
      </c>
      <c r="F604" s="71">
        <f>'[1]MASTER RO GU'!F604</f>
        <v>0</v>
      </c>
      <c r="G604" s="71">
        <f>'[1]MASTER RO GU'!I604</f>
        <v>303240000</v>
      </c>
      <c r="H604" s="71">
        <f>'[1]MASTER RO GU'!J604</f>
        <v>0</v>
      </c>
      <c r="I604" s="71">
        <f>'[1]MASTER RO GU'!L604</f>
        <v>12611764637</v>
      </c>
      <c r="J604" s="30">
        <f t="shared" si="272"/>
        <v>5600000</v>
      </c>
      <c r="K604" s="37">
        <f t="shared" ref="K604:K605" si="286">K605</f>
        <v>1150694297.3800001</v>
      </c>
      <c r="L604" s="22">
        <f t="shared" si="264"/>
        <v>1145094297.3800011</v>
      </c>
      <c r="M604" s="32">
        <f t="shared" si="284"/>
        <v>0.9163889023853542</v>
      </c>
      <c r="N604" s="32">
        <f t="shared" si="266"/>
        <v>0.91679580641512826</v>
      </c>
      <c r="O604" s="38"/>
      <c r="P604" s="145">
        <f t="shared" si="261"/>
        <v>1145094297.3800011</v>
      </c>
    </row>
    <row r="605" spans="1:16" s="39" customFormat="1" ht="17.25" customHeight="1" x14ac:dyDescent="0.25">
      <c r="A605" s="104" t="s">
        <v>31</v>
      </c>
      <c r="B605" s="105" t="s">
        <v>32</v>
      </c>
      <c r="C605" s="37">
        <f t="shared" si="285"/>
        <v>13762458934.380001</v>
      </c>
      <c r="D605" s="30">
        <f>'[1]MASTER SPD '!G605</f>
        <v>12617364637</v>
      </c>
      <c r="E605" s="30">
        <f>'[1]MASTER RO GU'!E605</f>
        <v>12308524637</v>
      </c>
      <c r="F605" s="30">
        <f>'[1]MASTER RO GU'!F605</f>
        <v>0</v>
      </c>
      <c r="G605" s="30">
        <f>'[1]MASTER RO GU'!I605</f>
        <v>303240000</v>
      </c>
      <c r="H605" s="30">
        <f>'[1]MASTER RO GU'!J605</f>
        <v>0</v>
      </c>
      <c r="I605" s="30">
        <f>'[1]MASTER RO GU'!L605</f>
        <v>12611764637</v>
      </c>
      <c r="J605" s="30">
        <f t="shared" si="272"/>
        <v>5600000</v>
      </c>
      <c r="K605" s="37">
        <f t="shared" si="286"/>
        <v>1150694297.3800001</v>
      </c>
      <c r="L605" s="22">
        <f t="shared" si="264"/>
        <v>1145094297.3800011</v>
      </c>
      <c r="M605" s="32">
        <f t="shared" si="284"/>
        <v>0.9163889023853542</v>
      </c>
      <c r="N605" s="32">
        <f t="shared" si="266"/>
        <v>0.91679580641512826</v>
      </c>
      <c r="O605" s="38"/>
      <c r="P605" s="145">
        <f t="shared" si="261"/>
        <v>1145094297.3800011</v>
      </c>
    </row>
    <row r="606" spans="1:16" s="39" customFormat="1" ht="17.25" customHeight="1" x14ac:dyDescent="0.25">
      <c r="A606" s="104" t="s">
        <v>382</v>
      </c>
      <c r="B606" s="105" t="s">
        <v>383</v>
      </c>
      <c r="C606" s="37">
        <f t="shared" ref="C606" si="287">SUM(C607,C624)</f>
        <v>13762458934.380001</v>
      </c>
      <c r="D606" s="30">
        <f>'[1]MASTER SPD '!G606</f>
        <v>12617364637</v>
      </c>
      <c r="E606" s="30">
        <f>'[1]MASTER RO GU'!E606</f>
        <v>12308524637</v>
      </c>
      <c r="F606" s="30">
        <f>'[1]MASTER RO GU'!F606</f>
        <v>0</v>
      </c>
      <c r="G606" s="30">
        <f>'[1]MASTER RO GU'!I606</f>
        <v>303240000</v>
      </c>
      <c r="H606" s="30">
        <f>'[1]MASTER RO GU'!J606</f>
        <v>0</v>
      </c>
      <c r="I606" s="30">
        <f>'[1]MASTER RO GU'!L606</f>
        <v>12611764637</v>
      </c>
      <c r="J606" s="30">
        <f t="shared" si="272"/>
        <v>5600000</v>
      </c>
      <c r="K606" s="37">
        <f t="shared" ref="K606" si="288">SUM(K607,K624)</f>
        <v>1150694297.3800001</v>
      </c>
      <c r="L606" s="22">
        <f t="shared" si="264"/>
        <v>1145094297.3800011</v>
      </c>
      <c r="M606" s="32">
        <f t="shared" si="284"/>
        <v>0.9163889023853542</v>
      </c>
      <c r="N606" s="32">
        <f t="shared" si="266"/>
        <v>0.91679580641512826</v>
      </c>
      <c r="O606" s="38"/>
      <c r="P606" s="145">
        <f t="shared" si="261"/>
        <v>1145094297.3800011</v>
      </c>
    </row>
    <row r="607" spans="1:16" s="39" customFormat="1" ht="17.25" customHeight="1" x14ac:dyDescent="0.25">
      <c r="A607" s="104" t="s">
        <v>384</v>
      </c>
      <c r="B607" s="105" t="s">
        <v>385</v>
      </c>
      <c r="C607" s="37">
        <f>SUM(C608,C610,C612,C614,C616,C618,C620,C622)</f>
        <v>7730718934.3800001</v>
      </c>
      <c r="D607" s="30">
        <f>'[1]MASTER SPD '!G607</f>
        <v>7563980437</v>
      </c>
      <c r="E607" s="30">
        <f>'[1]MASTER RO GU'!E607</f>
        <v>7563980437</v>
      </c>
      <c r="F607" s="30">
        <f>'[1]MASTER RO GU'!F607</f>
        <v>0</v>
      </c>
      <c r="G607" s="30">
        <f>'[1]MASTER RO GU'!I607</f>
        <v>0</v>
      </c>
      <c r="H607" s="30">
        <f>'[1]MASTER RO GU'!J607</f>
        <v>0</v>
      </c>
      <c r="I607" s="30">
        <f>'[1]MASTER RO GU'!L607</f>
        <v>7563980437</v>
      </c>
      <c r="J607" s="30">
        <f t="shared" si="272"/>
        <v>0</v>
      </c>
      <c r="K607" s="37">
        <f t="shared" ref="K607" si="289">SUM(K608,K610,K612,K614,K616,K618,K620,K622)</f>
        <v>166738497.38</v>
      </c>
      <c r="L607" s="22">
        <f t="shared" si="264"/>
        <v>166738497.38000011</v>
      </c>
      <c r="M607" s="32">
        <f t="shared" si="284"/>
        <v>0.97843169583640122</v>
      </c>
      <c r="N607" s="32">
        <f t="shared" si="266"/>
        <v>0.97843169583640122</v>
      </c>
      <c r="O607" s="38"/>
      <c r="P607" s="145">
        <f t="shared" si="261"/>
        <v>166738497.38000011</v>
      </c>
    </row>
    <row r="608" spans="1:16" s="39" customFormat="1" ht="17.25" customHeight="1" x14ac:dyDescent="0.25">
      <c r="A608" s="104" t="s">
        <v>386</v>
      </c>
      <c r="B608" s="105" t="s">
        <v>387</v>
      </c>
      <c r="C608" s="37">
        <f>C609</f>
        <v>6018423600</v>
      </c>
      <c r="D608" s="30">
        <f>'[1]MASTER SPD '!G608</f>
        <v>6014469080</v>
      </c>
      <c r="E608" s="30">
        <f>'[1]MASTER SPD '!G608</f>
        <v>6014469080</v>
      </c>
      <c r="F608" s="30">
        <f>'[1]MASTER RO GU'!F608</f>
        <v>0</v>
      </c>
      <c r="G608" s="30">
        <f>'[1]MASTER RO GU'!I608</f>
        <v>0</v>
      </c>
      <c r="H608" s="30">
        <f>'[1]MASTER RO GU'!J608</f>
        <v>0</v>
      </c>
      <c r="I608" s="30">
        <f>'[1]MASTER RO GU'!L608</f>
        <v>6014469080</v>
      </c>
      <c r="J608" s="30">
        <f t="shared" si="272"/>
        <v>0</v>
      </c>
      <c r="K608" s="37">
        <f t="shared" ref="K608" si="290">K609</f>
        <v>3954520</v>
      </c>
      <c r="L608" s="22">
        <f t="shared" si="264"/>
        <v>3954520</v>
      </c>
      <c r="M608" s="32">
        <f t="shared" si="284"/>
        <v>0.99934293092962079</v>
      </c>
      <c r="N608" s="32">
        <f t="shared" si="266"/>
        <v>0.99934293092962079</v>
      </c>
      <c r="O608" s="38"/>
      <c r="P608" s="145">
        <f t="shared" si="261"/>
        <v>3954520</v>
      </c>
    </row>
    <row r="609" spans="1:16" s="46" customFormat="1" ht="17.25" customHeight="1" x14ac:dyDescent="0.25">
      <c r="A609" s="106" t="s">
        <v>388</v>
      </c>
      <c r="B609" s="108" t="s">
        <v>389</v>
      </c>
      <c r="C609" s="43">
        <v>6018423600</v>
      </c>
      <c r="D609" s="44">
        <f>'[1]MASTER SPD '!G609</f>
        <v>6014469080</v>
      </c>
      <c r="E609" s="44">
        <f>'[1]MASTER SPD '!G609</f>
        <v>6014469080</v>
      </c>
      <c r="F609" s="44">
        <f>'[1]MASTER RO GU'!F609</f>
        <v>0</v>
      </c>
      <c r="G609" s="44">
        <f>'[1]MASTER RO GU'!I609</f>
        <v>0</v>
      </c>
      <c r="H609" s="44">
        <f>'[1]MASTER RO GU'!J609</f>
        <v>0</v>
      </c>
      <c r="I609" s="44">
        <f>'[1]MASTER SPD '!G609</f>
        <v>6014469080</v>
      </c>
      <c r="J609" s="44">
        <f t="shared" si="272"/>
        <v>0</v>
      </c>
      <c r="K609" s="43">
        <f>C609-I609</f>
        <v>3954520</v>
      </c>
      <c r="L609" s="63">
        <f t="shared" si="264"/>
        <v>3954520</v>
      </c>
      <c r="M609" s="54">
        <f t="shared" si="284"/>
        <v>0.99934293092962079</v>
      </c>
      <c r="N609" s="54">
        <f t="shared" si="266"/>
        <v>0.99934293092962079</v>
      </c>
      <c r="O609" s="45"/>
      <c r="P609" s="145">
        <f t="shared" si="261"/>
        <v>3954520</v>
      </c>
    </row>
    <row r="610" spans="1:16" s="39" customFormat="1" ht="17.25" customHeight="1" x14ac:dyDescent="0.25">
      <c r="A610" s="104" t="s">
        <v>390</v>
      </c>
      <c r="B610" s="105" t="s">
        <v>391</v>
      </c>
      <c r="C610" s="37">
        <f>C611</f>
        <v>550900000</v>
      </c>
      <c r="D610" s="30">
        <f>'[1]MASTER SPD '!G610</f>
        <v>546458262</v>
      </c>
      <c r="E610" s="30">
        <f>'[1]MASTER SPD '!G610</f>
        <v>546458262</v>
      </c>
      <c r="F610" s="30">
        <f>'[1]MASTER RO GU'!F610</f>
        <v>0</v>
      </c>
      <c r="G610" s="30">
        <f>'[1]MASTER RO GU'!I610</f>
        <v>0</v>
      </c>
      <c r="H610" s="30">
        <f>'[1]MASTER RO GU'!J610</f>
        <v>0</v>
      </c>
      <c r="I610" s="30">
        <f>'[1]MASTER SPD '!G610</f>
        <v>546458262</v>
      </c>
      <c r="J610" s="30">
        <f t="shared" si="272"/>
        <v>0</v>
      </c>
      <c r="K610" s="37">
        <f t="shared" ref="K610" si="291">K611</f>
        <v>4441738</v>
      </c>
      <c r="L610" s="22">
        <f t="shared" si="264"/>
        <v>4441738</v>
      </c>
      <c r="M610" s="23">
        <f t="shared" si="284"/>
        <v>0.99193730622617537</v>
      </c>
      <c r="N610" s="23">
        <f t="shared" si="266"/>
        <v>0.99193730622617537</v>
      </c>
      <c r="O610" s="38"/>
      <c r="P610" s="145">
        <f t="shared" si="261"/>
        <v>4441738</v>
      </c>
    </row>
    <row r="611" spans="1:16" s="46" customFormat="1" ht="17.25" customHeight="1" x14ac:dyDescent="0.25">
      <c r="A611" s="106" t="s">
        <v>392</v>
      </c>
      <c r="B611" s="108" t="s">
        <v>393</v>
      </c>
      <c r="C611" s="43">
        <v>550900000</v>
      </c>
      <c r="D611" s="44">
        <f>'[1]MASTER SPD '!G611</f>
        <v>546458262</v>
      </c>
      <c r="E611" s="44">
        <f>'[1]MASTER SPD '!G611</f>
        <v>546458262</v>
      </c>
      <c r="F611" s="44">
        <f>'[1]MASTER RO GU'!F611</f>
        <v>0</v>
      </c>
      <c r="G611" s="44">
        <f>'[1]MASTER RO GU'!I611</f>
        <v>0</v>
      </c>
      <c r="H611" s="44">
        <f>'[1]MASTER RO GU'!J611</f>
        <v>0</v>
      </c>
      <c r="I611" s="44">
        <f>'[1]MASTER SPD '!G611</f>
        <v>546458262</v>
      </c>
      <c r="J611" s="44">
        <f t="shared" si="272"/>
        <v>0</v>
      </c>
      <c r="K611" s="43">
        <f>C611-I611</f>
        <v>4441738</v>
      </c>
      <c r="L611" s="31">
        <f t="shared" si="264"/>
        <v>4441738</v>
      </c>
      <c r="M611" s="23">
        <f t="shared" si="284"/>
        <v>0.99193730622617537</v>
      </c>
      <c r="N611" s="23">
        <f t="shared" si="266"/>
        <v>0.99193730622617537</v>
      </c>
      <c r="O611" s="45"/>
      <c r="P611" s="145">
        <f t="shared" si="261"/>
        <v>4441738</v>
      </c>
    </row>
    <row r="612" spans="1:16" s="39" customFormat="1" ht="17.25" customHeight="1" x14ac:dyDescent="0.25">
      <c r="A612" s="104" t="s">
        <v>394</v>
      </c>
      <c r="B612" s="105" t="s">
        <v>395</v>
      </c>
      <c r="C612" s="37">
        <f>C613</f>
        <v>333060000</v>
      </c>
      <c r="D612" s="30">
        <f>'[1]MASTER SPD '!G612</f>
        <v>267920000</v>
      </c>
      <c r="E612" s="30">
        <f>'[1]MASTER SPD '!G612</f>
        <v>267920000</v>
      </c>
      <c r="F612" s="30">
        <f>'[1]MASTER RO GU'!F612</f>
        <v>0</v>
      </c>
      <c r="G612" s="30">
        <f>'[1]MASTER RO GU'!I612</f>
        <v>0</v>
      </c>
      <c r="H612" s="30">
        <f>'[1]MASTER RO GU'!J612</f>
        <v>0</v>
      </c>
      <c r="I612" s="30">
        <f>'[1]MASTER SPD '!G612</f>
        <v>267920000</v>
      </c>
      <c r="J612" s="30">
        <f t="shared" si="272"/>
        <v>0</v>
      </c>
      <c r="K612" s="37">
        <f t="shared" ref="K612" si="292">K613</f>
        <v>65140000</v>
      </c>
      <c r="L612" s="22">
        <f t="shared" si="264"/>
        <v>65140000</v>
      </c>
      <c r="M612" s="32">
        <f t="shared" si="284"/>
        <v>0.80441962409175527</v>
      </c>
      <c r="N612" s="32">
        <f t="shared" si="266"/>
        <v>0.80441962409175527</v>
      </c>
      <c r="O612" s="38"/>
      <c r="P612" s="145">
        <f t="shared" si="261"/>
        <v>65140000</v>
      </c>
    </row>
    <row r="613" spans="1:16" s="46" customFormat="1" ht="17.25" customHeight="1" x14ac:dyDescent="0.25">
      <c r="A613" s="106" t="s">
        <v>396</v>
      </c>
      <c r="B613" s="108" t="s">
        <v>397</v>
      </c>
      <c r="C613" s="43">
        <v>333060000</v>
      </c>
      <c r="D613" s="44">
        <f>'[1]MASTER SPD '!G613</f>
        <v>267920000</v>
      </c>
      <c r="E613" s="44">
        <f>'[1]MASTER SPD '!G613</f>
        <v>267920000</v>
      </c>
      <c r="F613" s="44">
        <f>'[1]MASTER RO GU'!F613</f>
        <v>0</v>
      </c>
      <c r="G613" s="44">
        <f>'[1]MASTER RO GU'!I613</f>
        <v>0</v>
      </c>
      <c r="H613" s="44">
        <f>'[1]MASTER RO GU'!J613</f>
        <v>0</v>
      </c>
      <c r="I613" s="44">
        <f>'[1]MASTER SPD '!G613</f>
        <v>267920000</v>
      </c>
      <c r="J613" s="44">
        <f t="shared" si="272"/>
        <v>0</v>
      </c>
      <c r="K613" s="43">
        <f>C613-I613</f>
        <v>65140000</v>
      </c>
      <c r="L613" s="31">
        <f t="shared" si="264"/>
        <v>65140000</v>
      </c>
      <c r="M613" s="23">
        <f t="shared" si="284"/>
        <v>0.80441962409175527</v>
      </c>
      <c r="N613" s="23">
        <f t="shared" si="266"/>
        <v>0.80441962409175527</v>
      </c>
      <c r="O613" s="45"/>
      <c r="P613" s="145">
        <f t="shared" si="261"/>
        <v>65140000</v>
      </c>
    </row>
    <row r="614" spans="1:16" s="39" customFormat="1" ht="17.25" customHeight="1" x14ac:dyDescent="0.25">
      <c r="A614" s="104" t="s">
        <v>398</v>
      </c>
      <c r="B614" s="105" t="s">
        <v>399</v>
      </c>
      <c r="C614" s="37">
        <f>C615</f>
        <v>239400000</v>
      </c>
      <c r="D614" s="30">
        <f>'[1]MASTER SPD '!G614</f>
        <v>226282000</v>
      </c>
      <c r="E614" s="30">
        <f>'[1]MASTER SPD '!G614</f>
        <v>226282000</v>
      </c>
      <c r="F614" s="30">
        <f>'[1]MASTER RO GU'!F614</f>
        <v>0</v>
      </c>
      <c r="G614" s="30">
        <f>'[1]MASTER RO GU'!I614</f>
        <v>0</v>
      </c>
      <c r="H614" s="30">
        <f>'[1]MASTER RO GU'!J614</f>
        <v>0</v>
      </c>
      <c r="I614" s="30">
        <f>'[1]MASTER SPD '!G614</f>
        <v>226282000</v>
      </c>
      <c r="J614" s="30">
        <f t="shared" si="272"/>
        <v>0</v>
      </c>
      <c r="K614" s="37">
        <f t="shared" ref="K614" si="293">K615</f>
        <v>13118000</v>
      </c>
      <c r="L614" s="22">
        <f t="shared" si="264"/>
        <v>13118000</v>
      </c>
      <c r="M614" s="32">
        <f t="shared" si="284"/>
        <v>0.94520467836257305</v>
      </c>
      <c r="N614" s="32">
        <f t="shared" si="266"/>
        <v>0.94520467836257305</v>
      </c>
      <c r="O614" s="38"/>
      <c r="P614" s="145">
        <f t="shared" si="261"/>
        <v>13118000</v>
      </c>
    </row>
    <row r="615" spans="1:16" s="46" customFormat="1" ht="17.25" customHeight="1" x14ac:dyDescent="0.25">
      <c r="A615" s="106" t="s">
        <v>400</v>
      </c>
      <c r="B615" s="108" t="s">
        <v>401</v>
      </c>
      <c r="C615" s="43">
        <v>239400000</v>
      </c>
      <c r="D615" s="44">
        <f>'[1]MASTER SPD '!G615</f>
        <v>226282000</v>
      </c>
      <c r="E615" s="44">
        <f>'[1]MASTER SPD '!G615</f>
        <v>226282000</v>
      </c>
      <c r="F615" s="44">
        <f>'[1]MASTER RO GU'!F615</f>
        <v>0</v>
      </c>
      <c r="G615" s="44">
        <f>'[1]MASTER RO GU'!I615</f>
        <v>0</v>
      </c>
      <c r="H615" s="44">
        <f>'[1]MASTER RO GU'!J615</f>
        <v>0</v>
      </c>
      <c r="I615" s="44">
        <f>'[1]MASTER SPD '!G615</f>
        <v>226282000</v>
      </c>
      <c r="J615" s="44">
        <f t="shared" si="272"/>
        <v>0</v>
      </c>
      <c r="K615" s="43">
        <f>C615-I615</f>
        <v>13118000</v>
      </c>
      <c r="L615" s="31">
        <f t="shared" si="264"/>
        <v>13118000</v>
      </c>
      <c r="M615" s="23">
        <f t="shared" si="284"/>
        <v>0.94520467836257305</v>
      </c>
      <c r="N615" s="23">
        <f t="shared" si="266"/>
        <v>0.94520467836257305</v>
      </c>
      <c r="O615" s="45"/>
      <c r="P615" s="145">
        <f t="shared" si="261"/>
        <v>13118000</v>
      </c>
    </row>
    <row r="616" spans="1:16" s="39" customFormat="1" ht="17.25" customHeight="1" x14ac:dyDescent="0.25">
      <c r="A616" s="104" t="s">
        <v>402</v>
      </c>
      <c r="B616" s="215" t="s">
        <v>403</v>
      </c>
      <c r="C616" s="37">
        <f>C617</f>
        <v>199640000</v>
      </c>
      <c r="D616" s="30">
        <f>'[1]MASTER SPD '!G616</f>
        <v>185440000</v>
      </c>
      <c r="E616" s="30">
        <f>'[1]MASTER SPD '!G616</f>
        <v>185440000</v>
      </c>
      <c r="F616" s="30">
        <f>'[1]MASTER RO GU'!F616</f>
        <v>0</v>
      </c>
      <c r="G616" s="30">
        <f>'[1]MASTER RO GU'!I616</f>
        <v>0</v>
      </c>
      <c r="H616" s="30">
        <f>'[1]MASTER RO GU'!J616</f>
        <v>0</v>
      </c>
      <c r="I616" s="30">
        <f>'[1]MASTER SPD '!G616</f>
        <v>185440000</v>
      </c>
      <c r="J616" s="30">
        <f t="shared" si="272"/>
        <v>0</v>
      </c>
      <c r="K616" s="37">
        <f t="shared" ref="K616" si="294">K617</f>
        <v>14200000</v>
      </c>
      <c r="L616" s="22">
        <f t="shared" si="264"/>
        <v>14200000</v>
      </c>
      <c r="M616" s="32">
        <f t="shared" si="284"/>
        <v>0.92887196954518136</v>
      </c>
      <c r="N616" s="32">
        <f t="shared" si="266"/>
        <v>0.92887196954518136</v>
      </c>
      <c r="O616" s="38"/>
      <c r="P616" s="145">
        <f t="shared" si="261"/>
        <v>14200000</v>
      </c>
    </row>
    <row r="617" spans="1:16" s="46" customFormat="1" ht="17.25" customHeight="1" x14ac:dyDescent="0.25">
      <c r="A617" s="106" t="s">
        <v>404</v>
      </c>
      <c r="B617" s="108" t="s">
        <v>405</v>
      </c>
      <c r="C617" s="43">
        <v>199640000</v>
      </c>
      <c r="D617" s="44">
        <f>'[1]MASTER SPD '!G617</f>
        <v>185440000</v>
      </c>
      <c r="E617" s="44">
        <f>'[1]MASTER SPD '!G617</f>
        <v>185440000</v>
      </c>
      <c r="F617" s="44">
        <f>'[1]MASTER RO GU'!F617</f>
        <v>0</v>
      </c>
      <c r="G617" s="44">
        <f>'[1]MASTER RO GU'!I617</f>
        <v>0</v>
      </c>
      <c r="H617" s="44">
        <f>'[1]MASTER RO GU'!J617</f>
        <v>0</v>
      </c>
      <c r="I617" s="44">
        <f>'[1]MASTER SPD '!G617</f>
        <v>185440000</v>
      </c>
      <c r="J617" s="44">
        <f t="shared" si="272"/>
        <v>0</v>
      </c>
      <c r="K617" s="43">
        <f>C617-I617</f>
        <v>14200000</v>
      </c>
      <c r="L617" s="31">
        <f t="shared" si="264"/>
        <v>14200000</v>
      </c>
      <c r="M617" s="23">
        <f t="shared" si="284"/>
        <v>0.92887196954518136</v>
      </c>
      <c r="N617" s="23">
        <f t="shared" si="266"/>
        <v>0.92887196954518136</v>
      </c>
      <c r="O617" s="45"/>
      <c r="P617" s="145">
        <f t="shared" si="261"/>
        <v>14200000</v>
      </c>
    </row>
    <row r="618" spans="1:16" s="39" customFormat="1" ht="17.25" customHeight="1" x14ac:dyDescent="0.25">
      <c r="A618" s="104" t="s">
        <v>406</v>
      </c>
      <c r="B618" s="105" t="s">
        <v>407</v>
      </c>
      <c r="C618" s="37">
        <f>C619</f>
        <v>375624000</v>
      </c>
      <c r="D618" s="30">
        <f>'[1]MASTER SPD '!G618</f>
        <v>311261160</v>
      </c>
      <c r="E618" s="30">
        <f>'[1]MASTER SPD '!G618</f>
        <v>311261160</v>
      </c>
      <c r="F618" s="30">
        <f>'[1]MASTER RO GU'!F618</f>
        <v>0</v>
      </c>
      <c r="G618" s="30">
        <f>'[1]MASTER RO GU'!I618</f>
        <v>0</v>
      </c>
      <c r="H618" s="30">
        <f>'[1]MASTER RO GU'!J618</f>
        <v>0</v>
      </c>
      <c r="I618" s="30">
        <f>'[1]MASTER SPD '!G618</f>
        <v>311261160</v>
      </c>
      <c r="J618" s="30">
        <f t="shared" si="272"/>
        <v>0</v>
      </c>
      <c r="K618" s="37">
        <f t="shared" ref="K618" si="295">K619</f>
        <v>64362840</v>
      </c>
      <c r="L618" s="22">
        <f t="shared" si="264"/>
        <v>64362840</v>
      </c>
      <c r="M618" s="23">
        <f t="shared" si="284"/>
        <v>0.82865088492748062</v>
      </c>
      <c r="N618" s="23">
        <f t="shared" si="266"/>
        <v>0.82865088492748062</v>
      </c>
      <c r="O618" s="38"/>
      <c r="P618" s="145">
        <f t="shared" si="261"/>
        <v>64362840</v>
      </c>
    </row>
    <row r="619" spans="1:16" s="46" customFormat="1" ht="17.25" customHeight="1" x14ac:dyDescent="0.25">
      <c r="A619" s="106" t="s">
        <v>408</v>
      </c>
      <c r="B619" s="108" t="s">
        <v>409</v>
      </c>
      <c r="C619" s="43">
        <v>375624000</v>
      </c>
      <c r="D619" s="44">
        <f>'[1]MASTER SPD '!G619</f>
        <v>311261160</v>
      </c>
      <c r="E619" s="44">
        <f>'[1]MASTER SPD '!G619</f>
        <v>311261160</v>
      </c>
      <c r="F619" s="44">
        <f>'[1]MASTER RO GU'!F619</f>
        <v>0</v>
      </c>
      <c r="G619" s="44">
        <f>'[1]MASTER RO GU'!I619</f>
        <v>0</v>
      </c>
      <c r="H619" s="44">
        <f>'[1]MASTER RO GU'!J619</f>
        <v>0</v>
      </c>
      <c r="I619" s="44">
        <f>'[1]MASTER SPD '!G619</f>
        <v>311261160</v>
      </c>
      <c r="J619" s="44">
        <f t="shared" si="272"/>
        <v>0</v>
      </c>
      <c r="K619" s="43">
        <f>C619-I619</f>
        <v>64362840</v>
      </c>
      <c r="L619" s="31">
        <f t="shared" si="264"/>
        <v>64362840</v>
      </c>
      <c r="M619" s="54">
        <f t="shared" si="284"/>
        <v>0.82865088492748062</v>
      </c>
      <c r="N619" s="23">
        <f t="shared" si="266"/>
        <v>0.82865088492748062</v>
      </c>
      <c r="O619" s="45"/>
      <c r="P619" s="145">
        <f t="shared" si="261"/>
        <v>64362840</v>
      </c>
    </row>
    <row r="620" spans="1:16" s="39" customFormat="1" ht="17.45" customHeight="1" x14ac:dyDescent="0.25">
      <c r="A620" s="104" t="s">
        <v>410</v>
      </c>
      <c r="B620" s="105" t="s">
        <v>411</v>
      </c>
      <c r="C620" s="37">
        <f>C621</f>
        <v>13559000</v>
      </c>
      <c r="D620" s="30">
        <f>'[1]MASTER SPD '!G620</f>
        <v>12069594</v>
      </c>
      <c r="E620" s="30">
        <f>'[1]MASTER SPD '!G620</f>
        <v>12069594</v>
      </c>
      <c r="F620" s="30">
        <f>'[1]MASTER RO GU'!F620</f>
        <v>0</v>
      </c>
      <c r="G620" s="30">
        <f>'[1]MASTER RO GU'!I620</f>
        <v>0</v>
      </c>
      <c r="H620" s="30">
        <f>'[1]MASTER RO GU'!J620</f>
        <v>0</v>
      </c>
      <c r="I620" s="30">
        <f>'[1]MASTER SPD '!G620</f>
        <v>12069594</v>
      </c>
      <c r="J620" s="30">
        <f t="shared" si="272"/>
        <v>0</v>
      </c>
      <c r="K620" s="37">
        <f t="shared" ref="K620" si="296">K621</f>
        <v>1489406</v>
      </c>
      <c r="L620" s="22">
        <f t="shared" si="264"/>
        <v>1489406</v>
      </c>
      <c r="M620" s="32">
        <f t="shared" si="284"/>
        <v>0.89015369865034299</v>
      </c>
      <c r="N620" s="32">
        <f t="shared" si="266"/>
        <v>0.89015369865034299</v>
      </c>
      <c r="O620" s="38"/>
      <c r="P620" s="145">
        <f t="shared" si="261"/>
        <v>1489406</v>
      </c>
    </row>
    <row r="621" spans="1:16" s="51" customFormat="1" ht="17.45" customHeight="1" x14ac:dyDescent="0.25">
      <c r="A621" s="109" t="s">
        <v>412</v>
      </c>
      <c r="B621" s="107" t="s">
        <v>413</v>
      </c>
      <c r="C621" s="49">
        <v>13559000</v>
      </c>
      <c r="D621" s="44">
        <f>'[1]MASTER SPD '!G621</f>
        <v>12069594</v>
      </c>
      <c r="E621" s="44">
        <f>'[1]MASTER SPD '!G621</f>
        <v>12069594</v>
      </c>
      <c r="F621" s="44">
        <f>'[1]MASTER RO GU'!F621</f>
        <v>0</v>
      </c>
      <c r="G621" s="44">
        <f>'[1]MASTER RO GU'!I621</f>
        <v>0</v>
      </c>
      <c r="H621" s="44">
        <f>'[1]MASTER RO GU'!J621</f>
        <v>0</v>
      </c>
      <c r="I621" s="44">
        <f>'[1]MASTER SPD '!G621</f>
        <v>12069594</v>
      </c>
      <c r="J621" s="44">
        <f t="shared" si="272"/>
        <v>0</v>
      </c>
      <c r="K621" s="43">
        <f>C621-I621</f>
        <v>1489406</v>
      </c>
      <c r="L621" s="31">
        <f t="shared" si="264"/>
        <v>1489406</v>
      </c>
      <c r="M621" s="23">
        <f t="shared" si="284"/>
        <v>0.89015369865034299</v>
      </c>
      <c r="N621" s="23">
        <f t="shared" si="266"/>
        <v>0.89015369865034299</v>
      </c>
      <c r="O621" s="50"/>
      <c r="P621" s="145">
        <f t="shared" si="261"/>
        <v>1489406</v>
      </c>
    </row>
    <row r="622" spans="1:16" s="118" customFormat="1" ht="17.25" customHeight="1" x14ac:dyDescent="0.25">
      <c r="A622" s="220" t="s">
        <v>414</v>
      </c>
      <c r="B622" s="225" t="s">
        <v>415</v>
      </c>
      <c r="C622" s="28">
        <f>C623</f>
        <v>112334.38</v>
      </c>
      <c r="D622" s="30">
        <f>'[1]MASTER SPD '!G622</f>
        <v>80341</v>
      </c>
      <c r="E622" s="30">
        <f>'[1]MASTER SPD '!G622</f>
        <v>80341</v>
      </c>
      <c r="F622" s="30">
        <f>'[1]MASTER RO GU'!F622</f>
        <v>0</v>
      </c>
      <c r="G622" s="30">
        <f>'[1]MASTER RO GU'!I622</f>
        <v>0</v>
      </c>
      <c r="H622" s="30">
        <f>'[1]MASTER RO GU'!J622</f>
        <v>0</v>
      </c>
      <c r="I622" s="30">
        <f>'[1]MASTER SPD '!G622</f>
        <v>80341</v>
      </c>
      <c r="J622" s="30">
        <f t="shared" si="272"/>
        <v>0</v>
      </c>
      <c r="K622" s="28">
        <f t="shared" ref="K622" si="297">K623</f>
        <v>31993.380000000005</v>
      </c>
      <c r="L622" s="22">
        <f t="shared" si="264"/>
        <v>31993.380000000005</v>
      </c>
      <c r="M622" s="32">
        <f t="shared" si="284"/>
        <v>0.71519511657962587</v>
      </c>
      <c r="N622" s="32">
        <f t="shared" si="266"/>
        <v>0.71519511657962587</v>
      </c>
      <c r="O622" s="64"/>
      <c r="P622" s="145">
        <f t="shared" si="261"/>
        <v>31993.380000000005</v>
      </c>
    </row>
    <row r="623" spans="1:16" s="46" customFormat="1" ht="17.25" customHeight="1" x14ac:dyDescent="0.25">
      <c r="A623" s="106" t="s">
        <v>416</v>
      </c>
      <c r="B623" s="108" t="s">
        <v>417</v>
      </c>
      <c r="C623" s="43">
        <v>112334.38</v>
      </c>
      <c r="D623" s="44">
        <f>'[1]MASTER SPD '!G623</f>
        <v>80341</v>
      </c>
      <c r="E623" s="44">
        <f>'[1]MASTER SPD '!G623</f>
        <v>80341</v>
      </c>
      <c r="F623" s="44">
        <f>'[1]MASTER RO GU'!F623</f>
        <v>0</v>
      </c>
      <c r="G623" s="44">
        <f>'[1]MASTER RO GU'!I623</f>
        <v>0</v>
      </c>
      <c r="H623" s="44">
        <f>'[1]MASTER RO GU'!J623</f>
        <v>0</v>
      </c>
      <c r="I623" s="44">
        <f>'[1]MASTER SPD '!G623</f>
        <v>80341</v>
      </c>
      <c r="J623" s="44">
        <f t="shared" si="272"/>
        <v>0</v>
      </c>
      <c r="K623" s="43">
        <f>C623-I623</f>
        <v>31993.380000000005</v>
      </c>
      <c r="L623" s="31">
        <f t="shared" si="264"/>
        <v>31993.380000000005</v>
      </c>
      <c r="M623" s="23">
        <f t="shared" si="284"/>
        <v>0.71519511657962587</v>
      </c>
      <c r="N623" s="23">
        <f t="shared" si="266"/>
        <v>0.71519511657962587</v>
      </c>
      <c r="O623" s="45"/>
      <c r="P623" s="145">
        <f t="shared" si="261"/>
        <v>31993.380000000005</v>
      </c>
    </row>
    <row r="624" spans="1:16" s="118" customFormat="1" ht="17.25" customHeight="1" x14ac:dyDescent="0.25">
      <c r="A624" s="104" t="s">
        <v>418</v>
      </c>
      <c r="B624" s="225" t="s">
        <v>419</v>
      </c>
      <c r="C624" s="28">
        <f>SUM(C625,C627)</f>
        <v>6031740000</v>
      </c>
      <c r="D624" s="30">
        <f>'[1]MASTER SPD '!G624</f>
        <v>5053384200</v>
      </c>
      <c r="E624" s="30">
        <f>'[1]MASTER RO GU'!E624</f>
        <v>4744544200</v>
      </c>
      <c r="F624" s="30">
        <f>'[1]MASTER RO GU'!F624</f>
        <v>0</v>
      </c>
      <c r="G624" s="30">
        <f>'[1]MASTER RO GU'!I624</f>
        <v>303240000</v>
      </c>
      <c r="H624" s="30">
        <f>'[1]MASTER RO GU'!J624</f>
        <v>0</v>
      </c>
      <c r="I624" s="30">
        <f>'[1]MASTER RO GU'!L624</f>
        <v>5047784200</v>
      </c>
      <c r="J624" s="30">
        <f t="shared" si="272"/>
        <v>5600000</v>
      </c>
      <c r="K624" s="28">
        <f t="shared" ref="K624" si="298">SUM(K625,K627)</f>
        <v>983955800</v>
      </c>
      <c r="L624" s="22">
        <f t="shared" si="264"/>
        <v>978355800</v>
      </c>
      <c r="M624" s="32">
        <f t="shared" si="284"/>
        <v>0.83687032265979633</v>
      </c>
      <c r="N624" s="32">
        <f t="shared" si="266"/>
        <v>0.83779874464084991</v>
      </c>
      <c r="O624" s="64"/>
      <c r="P624" s="145">
        <f t="shared" si="261"/>
        <v>978355800</v>
      </c>
    </row>
    <row r="625" spans="1:16" s="39" customFormat="1" ht="17.45" customHeight="1" x14ac:dyDescent="0.25">
      <c r="A625" s="104" t="s">
        <v>420</v>
      </c>
      <c r="B625" s="105" t="s">
        <v>421</v>
      </c>
      <c r="C625" s="37">
        <f>C626</f>
        <v>5665200000</v>
      </c>
      <c r="D625" s="30">
        <f>'[1]MASTER SPD '!G625</f>
        <v>4749544200</v>
      </c>
      <c r="E625" s="30">
        <f>'[1]MASTER RO GU'!E625</f>
        <v>4744544200</v>
      </c>
      <c r="F625" s="30">
        <f>'[1]MASTER RO GU'!F625</f>
        <v>0</v>
      </c>
      <c r="G625" s="30">
        <f>'[1]MASTER RO GU'!I625</f>
        <v>0</v>
      </c>
      <c r="H625" s="30">
        <f>'[1]MASTER RO GU'!J625</f>
        <v>0</v>
      </c>
      <c r="I625" s="30">
        <f>'[1]MASTER RO GU'!L625</f>
        <v>4744544200</v>
      </c>
      <c r="J625" s="30">
        <f t="shared" si="272"/>
        <v>5000000</v>
      </c>
      <c r="K625" s="37">
        <f t="shared" ref="K625" si="299">K626</f>
        <v>920655800</v>
      </c>
      <c r="L625" s="22">
        <f t="shared" si="264"/>
        <v>915655800</v>
      </c>
      <c r="M625" s="23">
        <f t="shared" si="284"/>
        <v>0.83748926781049216</v>
      </c>
      <c r="N625" s="23">
        <f t="shared" si="266"/>
        <v>0.83837184918449481</v>
      </c>
      <c r="O625" s="38"/>
      <c r="P625" s="145">
        <f t="shared" si="261"/>
        <v>915655800</v>
      </c>
    </row>
    <row r="626" spans="1:16" s="51" customFormat="1" ht="17.45" customHeight="1" x14ac:dyDescent="0.25">
      <c r="A626" s="109" t="s">
        <v>422</v>
      </c>
      <c r="B626" s="110" t="s">
        <v>423</v>
      </c>
      <c r="C626" s="49">
        <v>5665200000</v>
      </c>
      <c r="D626" s="44">
        <f>'[1]MASTER SPD '!G626</f>
        <v>4749544200</v>
      </c>
      <c r="E626" s="44">
        <f>'[1]MASTER RO GU'!E626</f>
        <v>4744544200</v>
      </c>
      <c r="F626" s="44">
        <f>'[1]MASTER RO GU'!F626</f>
        <v>0</v>
      </c>
      <c r="G626" s="44">
        <f>'[1]MASTER RO GU'!I626</f>
        <v>0</v>
      </c>
      <c r="H626" s="44">
        <f>'[1]MASTER RO GU'!J626</f>
        <v>0</v>
      </c>
      <c r="I626" s="44">
        <f>'[1]MASTER RO GU'!L626</f>
        <v>4744544200</v>
      </c>
      <c r="J626" s="112">
        <f t="shared" si="272"/>
        <v>5000000</v>
      </c>
      <c r="K626" s="43">
        <f>C626-I626</f>
        <v>920655800</v>
      </c>
      <c r="L626" s="31">
        <f t="shared" si="264"/>
        <v>915655800</v>
      </c>
      <c r="M626" s="23">
        <f t="shared" si="284"/>
        <v>0.83748926781049216</v>
      </c>
      <c r="N626" s="23">
        <f t="shared" si="266"/>
        <v>0.83837184918449481</v>
      </c>
      <c r="O626" s="50"/>
      <c r="P626" s="145">
        <f t="shared" si="261"/>
        <v>915655800</v>
      </c>
    </row>
    <row r="627" spans="1:16" s="39" customFormat="1" ht="21.75" customHeight="1" x14ac:dyDescent="0.25">
      <c r="A627" s="104" t="s">
        <v>424</v>
      </c>
      <c r="B627" s="226" t="s">
        <v>425</v>
      </c>
      <c r="C627" s="37">
        <f>C628</f>
        <v>366540000</v>
      </c>
      <c r="D627" s="30">
        <f>'[1]MASTER SPD '!G627</f>
        <v>303840000</v>
      </c>
      <c r="E627" s="30">
        <f>'[1]MASTER RO GU'!E627</f>
        <v>0</v>
      </c>
      <c r="F627" s="30">
        <f>'[1]MASTER RO GU'!F627</f>
        <v>0</v>
      </c>
      <c r="G627" s="30">
        <f>'[1]MASTER RO GU'!I627</f>
        <v>303240000</v>
      </c>
      <c r="H627" s="30">
        <f>'[1]MASTER RO GU'!J627</f>
        <v>0</v>
      </c>
      <c r="I627" s="30">
        <f>'[1]MASTER RO GU'!L627</f>
        <v>303240000</v>
      </c>
      <c r="J627" s="30">
        <f t="shared" si="272"/>
        <v>600000</v>
      </c>
      <c r="K627" s="37">
        <f t="shared" ref="K627" si="300">K628</f>
        <v>63300000</v>
      </c>
      <c r="L627" s="22">
        <f t="shared" si="264"/>
        <v>62700000</v>
      </c>
      <c r="M627" s="208">
        <f t="shared" si="284"/>
        <v>0.82730397773776398</v>
      </c>
      <c r="N627" s="32">
        <f t="shared" si="266"/>
        <v>0.82894090685873301</v>
      </c>
      <c r="O627" s="38"/>
      <c r="P627" s="145">
        <f t="shared" si="261"/>
        <v>62700000</v>
      </c>
    </row>
    <row r="628" spans="1:16" s="51" customFormat="1" ht="19.5" customHeight="1" x14ac:dyDescent="0.25">
      <c r="A628" s="109" t="s">
        <v>426</v>
      </c>
      <c r="B628" s="227" t="s">
        <v>425</v>
      </c>
      <c r="C628" s="49">
        <v>366540000</v>
      </c>
      <c r="D628" s="228">
        <f>'[1]MASTER SPD '!G628</f>
        <v>303840000</v>
      </c>
      <c r="E628" s="228">
        <f>'[1]MASTER RO GU'!E628</f>
        <v>0</v>
      </c>
      <c r="F628" s="228">
        <f>'[1]MASTER RO GU'!F628</f>
        <v>0</v>
      </c>
      <c r="G628" s="228">
        <f>'[1]MASTER RO GU'!I628</f>
        <v>303240000</v>
      </c>
      <c r="H628" s="228">
        <f>'[1]MASTER RO GU'!J628</f>
        <v>0</v>
      </c>
      <c r="I628" s="228">
        <f>'[1]MASTER RO GU'!L628</f>
        <v>303240000</v>
      </c>
      <c r="J628" s="228">
        <f t="shared" si="272"/>
        <v>600000</v>
      </c>
      <c r="K628" s="229">
        <f>C628-I628</f>
        <v>63300000</v>
      </c>
      <c r="L628" s="31">
        <f t="shared" si="264"/>
        <v>62700000</v>
      </c>
      <c r="M628" s="23">
        <f t="shared" si="284"/>
        <v>0.82730397773776398</v>
      </c>
      <c r="N628" s="23">
        <f t="shared" si="266"/>
        <v>0.82894090685873301</v>
      </c>
      <c r="O628" s="50"/>
      <c r="P628" s="145">
        <f t="shared" si="261"/>
        <v>62700000</v>
      </c>
    </row>
    <row r="629" spans="1:16" ht="8.25" customHeight="1" x14ac:dyDescent="0.25">
      <c r="A629" s="106"/>
      <c r="B629" s="108"/>
      <c r="C629" s="43"/>
      <c r="D629" s="44">
        <f>'[1]MASTER SPD '!G629</f>
        <v>0</v>
      </c>
      <c r="E629" s="44">
        <f>'[1]MASTER RO GU'!E629</f>
        <v>0</v>
      </c>
      <c r="F629" s="44">
        <f>'[1]MASTER RO GU'!F629</f>
        <v>0</v>
      </c>
      <c r="G629" s="44">
        <f>'[1]MASTER RO GU'!I629</f>
        <v>0</v>
      </c>
      <c r="H629" s="44">
        <f>'[1]MASTER RO GU'!J629</f>
        <v>0</v>
      </c>
      <c r="I629" s="44">
        <f>'[1]MASTER RO GU'!L629</f>
        <v>0</v>
      </c>
      <c r="J629" s="44">
        <f t="shared" si="272"/>
        <v>0</v>
      </c>
      <c r="K629" s="52"/>
      <c r="L629" s="31">
        <f t="shared" si="264"/>
        <v>0</v>
      </c>
      <c r="M629" s="53"/>
      <c r="N629" s="23"/>
      <c r="P629" s="145">
        <f t="shared" si="261"/>
        <v>0</v>
      </c>
    </row>
    <row r="630" spans="1:16" s="25" customFormat="1" ht="18.75" customHeight="1" x14ac:dyDescent="0.25">
      <c r="A630" s="220" t="s">
        <v>427</v>
      </c>
      <c r="B630" s="369" t="s">
        <v>428</v>
      </c>
      <c r="C630" s="353">
        <f>C631</f>
        <v>60000000</v>
      </c>
      <c r="D630" s="71">
        <f>'[1]MASTER SPD '!G630</f>
        <v>60000000</v>
      </c>
      <c r="E630" s="71">
        <f>'[1]MASTER RO GU'!E630</f>
        <v>0</v>
      </c>
      <c r="F630" s="71">
        <f>'[1]MASTER RO GU'!F630</f>
        <v>0</v>
      </c>
      <c r="G630" s="71">
        <f>'[1]MASTER RO GU'!I630</f>
        <v>60000000</v>
      </c>
      <c r="H630" s="71">
        <f>'[1]MASTER RO GU'!J630</f>
        <v>0</v>
      </c>
      <c r="I630" s="71">
        <f>'[1]MASTER RO GU'!L630</f>
        <v>60000000</v>
      </c>
      <c r="J630" s="30">
        <f t="shared" si="272"/>
        <v>0</v>
      </c>
      <c r="K630" s="28">
        <f t="shared" ref="K630:K631" si="301">K631</f>
        <v>0</v>
      </c>
      <c r="L630" s="22">
        <f t="shared" si="264"/>
        <v>0</v>
      </c>
      <c r="M630" s="32">
        <f t="shared" ref="M630:M640" si="302">I630/C630*100%</f>
        <v>1</v>
      </c>
      <c r="N630" s="32">
        <f t="shared" si="266"/>
        <v>1</v>
      </c>
      <c r="O630" s="24"/>
      <c r="P630" s="145">
        <f t="shared" si="261"/>
        <v>0</v>
      </c>
    </row>
    <row r="631" spans="1:16" s="39" customFormat="1" ht="18" customHeight="1" x14ac:dyDescent="0.25">
      <c r="A631" s="104" t="s">
        <v>31</v>
      </c>
      <c r="B631" s="105" t="s">
        <v>32</v>
      </c>
      <c r="C631" s="37">
        <f>C632</f>
        <v>60000000</v>
      </c>
      <c r="D631" s="30">
        <f>'[1]MASTER SPD '!G631</f>
        <v>60000000</v>
      </c>
      <c r="E631" s="30">
        <f>'[1]MASTER RO GU'!E631</f>
        <v>0</v>
      </c>
      <c r="F631" s="30">
        <f>'[1]MASTER RO GU'!F631</f>
        <v>0</v>
      </c>
      <c r="G631" s="30">
        <f>'[1]MASTER RO GU'!I631</f>
        <v>60000000</v>
      </c>
      <c r="H631" s="30">
        <f>'[1]MASTER RO GU'!J631</f>
        <v>0</v>
      </c>
      <c r="I631" s="30">
        <f>'[1]MASTER RO GU'!L631</f>
        <v>60000000</v>
      </c>
      <c r="J631" s="30">
        <f t="shared" si="272"/>
        <v>0</v>
      </c>
      <c r="K631" s="37">
        <f t="shared" si="301"/>
        <v>0</v>
      </c>
      <c r="L631" s="22">
        <f t="shared" si="264"/>
        <v>0</v>
      </c>
      <c r="M631" s="32">
        <f t="shared" si="302"/>
        <v>1</v>
      </c>
      <c r="N631" s="32">
        <f t="shared" si="266"/>
        <v>1</v>
      </c>
      <c r="O631" s="38"/>
      <c r="P631" s="145">
        <f t="shared" si="261"/>
        <v>0</v>
      </c>
    </row>
    <row r="632" spans="1:16" s="39" customFormat="1" ht="17.25" customHeight="1" x14ac:dyDescent="0.25">
      <c r="A632" s="104" t="s">
        <v>127</v>
      </c>
      <c r="B632" s="105" t="s">
        <v>35</v>
      </c>
      <c r="C632" s="37">
        <f>SUM(C633,C638)</f>
        <v>60000000</v>
      </c>
      <c r="D632" s="30">
        <f>'[1]MASTER SPD '!G632</f>
        <v>60000000</v>
      </c>
      <c r="E632" s="30">
        <f>'[1]MASTER RO GU'!E632</f>
        <v>0</v>
      </c>
      <c r="F632" s="30">
        <f>'[1]MASTER RO GU'!F632</f>
        <v>0</v>
      </c>
      <c r="G632" s="30">
        <f>'[1]MASTER RO GU'!I632</f>
        <v>60000000</v>
      </c>
      <c r="H632" s="30">
        <f>'[1]MASTER RO GU'!J632</f>
        <v>0</v>
      </c>
      <c r="I632" s="30">
        <f>'[1]MASTER RO GU'!L632</f>
        <v>60000000</v>
      </c>
      <c r="J632" s="30">
        <f t="shared" si="272"/>
        <v>0</v>
      </c>
      <c r="K632" s="37">
        <f t="shared" ref="K632" si="303">SUM(K633,K638)</f>
        <v>0</v>
      </c>
      <c r="L632" s="22">
        <f t="shared" si="264"/>
        <v>0</v>
      </c>
      <c r="M632" s="32">
        <f t="shared" si="302"/>
        <v>1</v>
      </c>
      <c r="N632" s="32">
        <f t="shared" si="266"/>
        <v>1</v>
      </c>
      <c r="O632" s="38"/>
      <c r="P632" s="145">
        <f t="shared" ref="P632:P695" si="304">L632+O632</f>
        <v>0</v>
      </c>
    </row>
    <row r="633" spans="1:16" s="39" customFormat="1" ht="17.25" customHeight="1" x14ac:dyDescent="0.25">
      <c r="A633" s="104" t="s">
        <v>36</v>
      </c>
      <c r="B633" s="105" t="s">
        <v>37</v>
      </c>
      <c r="C633" s="37">
        <f>C634</f>
        <v>24000000</v>
      </c>
      <c r="D633" s="30">
        <f>'[1]MASTER SPD '!G633</f>
        <v>24000000</v>
      </c>
      <c r="E633" s="30">
        <f>'[1]MASTER RO GU'!E633</f>
        <v>0</v>
      </c>
      <c r="F633" s="30">
        <f>'[1]MASTER RO GU'!F633</f>
        <v>0</v>
      </c>
      <c r="G633" s="30">
        <f>'[1]MASTER RO GU'!I633</f>
        <v>24000000</v>
      </c>
      <c r="H633" s="30">
        <f>'[1]MASTER RO GU'!J633</f>
        <v>0</v>
      </c>
      <c r="I633" s="30">
        <f>'[1]MASTER RO GU'!L633</f>
        <v>24000000</v>
      </c>
      <c r="J633" s="30">
        <f t="shared" si="272"/>
        <v>0</v>
      </c>
      <c r="K633" s="37">
        <f t="shared" ref="K633" si="305">K634</f>
        <v>0</v>
      </c>
      <c r="L633" s="22">
        <f t="shared" si="264"/>
        <v>0</v>
      </c>
      <c r="M633" s="32">
        <f t="shared" si="302"/>
        <v>1</v>
      </c>
      <c r="N633" s="32">
        <f t="shared" ref="N633:N696" si="306">D633/C633*100%</f>
        <v>1</v>
      </c>
      <c r="O633" s="38"/>
      <c r="P633" s="145">
        <f t="shared" si="304"/>
        <v>0</v>
      </c>
    </row>
    <row r="634" spans="1:16" s="39" customFormat="1" ht="17.25" customHeight="1" x14ac:dyDescent="0.25">
      <c r="A634" s="104" t="s">
        <v>38</v>
      </c>
      <c r="B634" s="105" t="s">
        <v>39</v>
      </c>
      <c r="C634" s="37">
        <f>SUM(C635:C637)</f>
        <v>24000000</v>
      </c>
      <c r="D634" s="30">
        <f>'[1]MASTER SPD '!G634</f>
        <v>24000000</v>
      </c>
      <c r="E634" s="30">
        <f>'[1]MASTER RO GU'!E634</f>
        <v>0</v>
      </c>
      <c r="F634" s="30">
        <f>'[1]MASTER RO GU'!F634</f>
        <v>0</v>
      </c>
      <c r="G634" s="30">
        <f>'[1]MASTER RO GU'!I634</f>
        <v>24000000</v>
      </c>
      <c r="H634" s="30">
        <f>'[1]MASTER RO GU'!J634</f>
        <v>0</v>
      </c>
      <c r="I634" s="30">
        <f>'[1]MASTER RO GU'!L634</f>
        <v>24000000</v>
      </c>
      <c r="J634" s="30">
        <f t="shared" si="272"/>
        <v>0</v>
      </c>
      <c r="K634" s="37">
        <f t="shared" ref="K634" si="307">SUM(K635:K637)</f>
        <v>0</v>
      </c>
      <c r="L634" s="22">
        <f t="shared" si="264"/>
        <v>0</v>
      </c>
      <c r="M634" s="32">
        <f t="shared" si="302"/>
        <v>1</v>
      </c>
      <c r="N634" s="32">
        <f t="shared" si="306"/>
        <v>1</v>
      </c>
      <c r="O634" s="38"/>
      <c r="P634" s="145">
        <f t="shared" si="304"/>
        <v>0</v>
      </c>
    </row>
    <row r="635" spans="1:16" ht="17.25" customHeight="1" x14ac:dyDescent="0.25">
      <c r="A635" s="106" t="s">
        <v>40</v>
      </c>
      <c r="B635" s="108" t="s">
        <v>41</v>
      </c>
      <c r="C635" s="43">
        <v>14145000</v>
      </c>
      <c r="D635" s="44">
        <f>'[1]MASTER SPD '!G635</f>
        <v>14145000</v>
      </c>
      <c r="E635" s="44">
        <f>'[1]MASTER RO GU'!E635</f>
        <v>0</v>
      </c>
      <c r="F635" s="44">
        <f>'[1]MASTER RO GU'!F635</f>
        <v>0</v>
      </c>
      <c r="G635" s="44">
        <f>'[1]MASTER RO GU'!I635</f>
        <v>14145000</v>
      </c>
      <c r="H635" s="44">
        <f>'[1]MASTER RO GU'!J635</f>
        <v>0</v>
      </c>
      <c r="I635" s="44">
        <f>'[1]MASTER RO GU'!L635</f>
        <v>14145000</v>
      </c>
      <c r="J635" s="44">
        <f t="shared" si="272"/>
        <v>0</v>
      </c>
      <c r="K635" s="43">
        <f>C635-I635</f>
        <v>0</v>
      </c>
      <c r="L635" s="31">
        <f t="shared" si="264"/>
        <v>0</v>
      </c>
      <c r="M635" s="23">
        <f t="shared" si="302"/>
        <v>1</v>
      </c>
      <c r="N635" s="23">
        <f t="shared" si="306"/>
        <v>1</v>
      </c>
      <c r="P635" s="145">
        <f t="shared" si="304"/>
        <v>0</v>
      </c>
    </row>
    <row r="636" spans="1:16" s="51" customFormat="1" ht="17.45" customHeight="1" x14ac:dyDescent="0.25">
      <c r="A636" s="109" t="s">
        <v>52</v>
      </c>
      <c r="B636" s="110" t="s">
        <v>53</v>
      </c>
      <c r="C636" s="49">
        <v>5355000</v>
      </c>
      <c r="D636" s="44">
        <f>'[1]MASTER SPD '!G636</f>
        <v>5355000</v>
      </c>
      <c r="E636" s="44">
        <f>'[1]MASTER RO GU'!E636</f>
        <v>0</v>
      </c>
      <c r="F636" s="44">
        <f>'[1]MASTER RO GU'!F636</f>
        <v>0</v>
      </c>
      <c r="G636" s="44">
        <f>'[1]MASTER RO GU'!I636</f>
        <v>5355000</v>
      </c>
      <c r="H636" s="44">
        <f>'[1]MASTER RO GU'!J636</f>
        <v>0</v>
      </c>
      <c r="I636" s="44">
        <f>'[1]MASTER RO GU'!L636</f>
        <v>5355000</v>
      </c>
      <c r="J636" s="44">
        <f t="shared" si="272"/>
        <v>0</v>
      </c>
      <c r="K636" s="43">
        <f>C636-I636</f>
        <v>0</v>
      </c>
      <c r="L636" s="31">
        <f t="shared" si="264"/>
        <v>0</v>
      </c>
      <c r="M636" s="23">
        <f t="shared" si="302"/>
        <v>1</v>
      </c>
      <c r="N636" s="23">
        <f t="shared" si="306"/>
        <v>1</v>
      </c>
      <c r="O636" s="50"/>
      <c r="P636" s="145">
        <f t="shared" si="304"/>
        <v>0</v>
      </c>
    </row>
    <row r="637" spans="1:16" s="51" customFormat="1" ht="17.25" customHeight="1" x14ac:dyDescent="0.25">
      <c r="A637" s="109" t="s">
        <v>54</v>
      </c>
      <c r="B637" s="107" t="s">
        <v>55</v>
      </c>
      <c r="C637" s="49">
        <v>4500000</v>
      </c>
      <c r="D637" s="44">
        <f>'[1]MASTER SPD '!G637</f>
        <v>4500000</v>
      </c>
      <c r="E637" s="44">
        <f>'[1]MASTER RO GU'!E637</f>
        <v>0</v>
      </c>
      <c r="F637" s="44">
        <f>'[1]MASTER RO GU'!F637</f>
        <v>0</v>
      </c>
      <c r="G637" s="44">
        <f>'[1]MASTER RO GU'!I637</f>
        <v>4500000</v>
      </c>
      <c r="H637" s="44">
        <f>'[1]MASTER RO GU'!J637</f>
        <v>0</v>
      </c>
      <c r="I637" s="44">
        <f>'[1]MASTER RO GU'!L637</f>
        <v>4500000</v>
      </c>
      <c r="J637" s="44">
        <f t="shared" si="272"/>
        <v>0</v>
      </c>
      <c r="K637" s="43">
        <f>C637-I637</f>
        <v>0</v>
      </c>
      <c r="L637" s="31">
        <f t="shared" si="264"/>
        <v>0</v>
      </c>
      <c r="M637" s="23">
        <f t="shared" si="302"/>
        <v>1</v>
      </c>
      <c r="N637" s="23">
        <f t="shared" si="306"/>
        <v>1</v>
      </c>
      <c r="O637" s="50">
        <v>900000</v>
      </c>
      <c r="P637" s="145">
        <f t="shared" si="304"/>
        <v>900000</v>
      </c>
    </row>
    <row r="638" spans="1:16" s="39" customFormat="1" ht="17.25" customHeight="1" x14ac:dyDescent="0.25">
      <c r="A638" s="104" t="s">
        <v>44</v>
      </c>
      <c r="B638" s="216" t="s">
        <v>45</v>
      </c>
      <c r="C638" s="37">
        <f>C639</f>
        <v>36000000</v>
      </c>
      <c r="D638" s="30">
        <f>'[1]MASTER SPD '!G638</f>
        <v>36000000</v>
      </c>
      <c r="E638" s="30">
        <f>'[1]MASTER RO GU'!E638</f>
        <v>0</v>
      </c>
      <c r="F638" s="30">
        <f>'[1]MASTER RO GU'!F638</f>
        <v>0</v>
      </c>
      <c r="G638" s="30">
        <f>'[1]MASTER RO GU'!I638</f>
        <v>36000000</v>
      </c>
      <c r="H638" s="30">
        <f>'[1]MASTER RO GU'!J638</f>
        <v>0</v>
      </c>
      <c r="I638" s="30">
        <f>'[1]MASTER RO GU'!L638</f>
        <v>36000000</v>
      </c>
      <c r="J638" s="30">
        <f t="shared" si="272"/>
        <v>0</v>
      </c>
      <c r="K638" s="37">
        <f t="shared" ref="K638:K639" si="308">K639</f>
        <v>0</v>
      </c>
      <c r="L638" s="22">
        <f t="shared" si="264"/>
        <v>0</v>
      </c>
      <c r="M638" s="32">
        <f t="shared" si="302"/>
        <v>1</v>
      </c>
      <c r="N638" s="32">
        <f t="shared" si="306"/>
        <v>1</v>
      </c>
      <c r="O638" s="38">
        <v>1180000</v>
      </c>
      <c r="P638" s="145">
        <f t="shared" si="304"/>
        <v>1180000</v>
      </c>
    </row>
    <row r="639" spans="1:16" s="39" customFormat="1" ht="17.25" customHeight="1" x14ac:dyDescent="0.25">
      <c r="A639" s="231" t="s">
        <v>46</v>
      </c>
      <c r="B639" s="232" t="s">
        <v>47</v>
      </c>
      <c r="C639" s="37">
        <f>C640</f>
        <v>36000000</v>
      </c>
      <c r="D639" s="30">
        <f>'[1]MASTER SPD '!G639</f>
        <v>36000000</v>
      </c>
      <c r="E639" s="30">
        <f>'[1]MASTER RO GU'!E639</f>
        <v>0</v>
      </c>
      <c r="F639" s="30">
        <f>'[1]MASTER RO GU'!F639</f>
        <v>0</v>
      </c>
      <c r="G639" s="30">
        <f>'[1]MASTER RO GU'!I639</f>
        <v>36000000</v>
      </c>
      <c r="H639" s="30">
        <f>'[1]MASTER RO GU'!J639</f>
        <v>0</v>
      </c>
      <c r="I639" s="30">
        <f>'[1]MASTER RO GU'!L639</f>
        <v>36000000</v>
      </c>
      <c r="J639" s="30">
        <f t="shared" si="272"/>
        <v>0</v>
      </c>
      <c r="K639" s="37">
        <f t="shared" si="308"/>
        <v>0</v>
      </c>
      <c r="L639" s="78">
        <f t="shared" si="264"/>
        <v>0</v>
      </c>
      <c r="M639" s="79">
        <f t="shared" si="302"/>
        <v>1</v>
      </c>
      <c r="N639" s="79">
        <f t="shared" si="306"/>
        <v>1</v>
      </c>
      <c r="O639" s="38">
        <v>450000</v>
      </c>
      <c r="P639" s="145">
        <f t="shared" si="304"/>
        <v>450000</v>
      </c>
    </row>
    <row r="640" spans="1:16" s="51" customFormat="1" ht="17.25" customHeight="1" x14ac:dyDescent="0.25">
      <c r="A640" s="109" t="s">
        <v>429</v>
      </c>
      <c r="B640" s="219" t="s">
        <v>430</v>
      </c>
      <c r="C640" s="49">
        <v>36000000</v>
      </c>
      <c r="D640" s="44">
        <f>'[1]MASTER SPD '!G640</f>
        <v>36000000</v>
      </c>
      <c r="E640" s="44">
        <f>'[1]MASTER RO GU'!E640</f>
        <v>0</v>
      </c>
      <c r="F640" s="44">
        <f>'[1]MASTER RO GU'!F640</f>
        <v>0</v>
      </c>
      <c r="G640" s="44">
        <f>'[1]MASTER RO GU'!I640</f>
        <v>36000000</v>
      </c>
      <c r="H640" s="44">
        <f>'[1]MASTER RO GU'!J640</f>
        <v>0</v>
      </c>
      <c r="I640" s="44">
        <f>'[1]MASTER RO GU'!L640</f>
        <v>36000000</v>
      </c>
      <c r="J640" s="44">
        <f t="shared" si="272"/>
        <v>0</v>
      </c>
      <c r="K640" s="43">
        <f>C640-I640</f>
        <v>0</v>
      </c>
      <c r="L640" s="31">
        <f t="shared" ref="L640:L701" si="309">C640-D640</f>
        <v>0</v>
      </c>
      <c r="M640" s="23">
        <f t="shared" si="302"/>
        <v>1</v>
      </c>
      <c r="N640" s="23">
        <f t="shared" si="306"/>
        <v>1</v>
      </c>
      <c r="O640" s="50"/>
      <c r="P640" s="145">
        <f t="shared" si="304"/>
        <v>0</v>
      </c>
    </row>
    <row r="641" spans="1:16" ht="13.5" customHeight="1" x14ac:dyDescent="0.25">
      <c r="A641" s="106"/>
      <c r="B641" s="108"/>
      <c r="C641" s="43"/>
      <c r="D641" s="44">
        <f>'[1]MASTER SPD '!G641</f>
        <v>0</v>
      </c>
      <c r="E641" s="44">
        <f>'[1]MASTER RO GU'!E641</f>
        <v>0</v>
      </c>
      <c r="F641" s="44">
        <f>'[1]MASTER RO GU'!F641</f>
        <v>0</v>
      </c>
      <c r="G641" s="44">
        <f>'[1]MASTER RO GU'!I641</f>
        <v>0</v>
      </c>
      <c r="H641" s="44">
        <f>'[1]MASTER RO GU'!J641</f>
        <v>0</v>
      </c>
      <c r="I641" s="44">
        <f>'[1]MASTER RO GU'!L641</f>
        <v>0</v>
      </c>
      <c r="J641" s="44">
        <f t="shared" si="272"/>
        <v>0</v>
      </c>
      <c r="K641" s="52"/>
      <c r="L641" s="31">
        <f t="shared" si="309"/>
        <v>0</v>
      </c>
      <c r="M641" s="53"/>
      <c r="N641" s="23"/>
      <c r="O641" s="2">
        <f>O637+O638</f>
        <v>2080000</v>
      </c>
      <c r="P641" s="145">
        <f t="shared" si="304"/>
        <v>2080000</v>
      </c>
    </row>
    <row r="642" spans="1:16" s="25" customFormat="1" ht="19.5" customHeight="1" x14ac:dyDescent="0.25">
      <c r="A642" s="233" t="s">
        <v>431</v>
      </c>
      <c r="B642" s="370" t="s">
        <v>432</v>
      </c>
      <c r="C642" s="353">
        <f>C643</f>
        <v>35000000</v>
      </c>
      <c r="D642" s="71">
        <f>'[1]MASTER SPD '!G642</f>
        <v>35000000</v>
      </c>
      <c r="E642" s="71">
        <f>'[1]MASTER RO GU'!E642</f>
        <v>0</v>
      </c>
      <c r="F642" s="71">
        <f>'[1]MASTER RO GU'!F642</f>
        <v>0</v>
      </c>
      <c r="G642" s="71">
        <f>'[1]MASTER RO GU'!I642</f>
        <v>34914000</v>
      </c>
      <c r="H642" s="71">
        <f>'[1]MASTER RO GU'!J642</f>
        <v>0</v>
      </c>
      <c r="I642" s="71">
        <f>'[1]MASTER RO GU'!L642</f>
        <v>34914000</v>
      </c>
      <c r="J642" s="30">
        <f t="shared" si="272"/>
        <v>86000</v>
      </c>
      <c r="K642" s="28">
        <f t="shared" ref="K642:K643" si="310">K643</f>
        <v>86000</v>
      </c>
      <c r="L642" s="22">
        <f t="shared" si="309"/>
        <v>0</v>
      </c>
      <c r="M642" s="32">
        <f t="shared" ref="M642:M652" si="311">I642/C642*100%</f>
        <v>0.99754285714285718</v>
      </c>
      <c r="N642" s="32">
        <f t="shared" si="306"/>
        <v>1</v>
      </c>
      <c r="O642" s="24"/>
      <c r="P642" s="145">
        <f t="shared" si="304"/>
        <v>0</v>
      </c>
    </row>
    <row r="643" spans="1:16" s="39" customFormat="1" ht="18" customHeight="1" x14ac:dyDescent="0.25">
      <c r="A643" s="104" t="s">
        <v>31</v>
      </c>
      <c r="B643" s="105" t="s">
        <v>32</v>
      </c>
      <c r="C643" s="37">
        <f>C644</f>
        <v>35000000</v>
      </c>
      <c r="D643" s="30">
        <f>'[1]MASTER SPD '!G643</f>
        <v>35000000</v>
      </c>
      <c r="E643" s="30">
        <f>'[1]MASTER RO GU'!E643</f>
        <v>0</v>
      </c>
      <c r="F643" s="30">
        <f>'[1]MASTER RO GU'!F643</f>
        <v>0</v>
      </c>
      <c r="G643" s="30">
        <f>'[1]MASTER RO GU'!I643</f>
        <v>34914000</v>
      </c>
      <c r="H643" s="30">
        <f>'[1]MASTER RO GU'!J643</f>
        <v>0</v>
      </c>
      <c r="I643" s="30">
        <f>'[1]MASTER RO GU'!L643</f>
        <v>34914000</v>
      </c>
      <c r="J643" s="30">
        <f t="shared" si="272"/>
        <v>86000</v>
      </c>
      <c r="K643" s="37">
        <f t="shared" si="310"/>
        <v>86000</v>
      </c>
      <c r="L643" s="22">
        <f t="shared" si="309"/>
        <v>0</v>
      </c>
      <c r="M643" s="32">
        <f t="shared" si="311"/>
        <v>0.99754285714285718</v>
      </c>
      <c r="N643" s="32">
        <f t="shared" si="306"/>
        <v>1</v>
      </c>
      <c r="O643" s="38"/>
      <c r="P643" s="145">
        <f t="shared" si="304"/>
        <v>0</v>
      </c>
    </row>
    <row r="644" spans="1:16" s="39" customFormat="1" ht="17.25" customHeight="1" x14ac:dyDescent="0.25">
      <c r="A644" s="104" t="s">
        <v>127</v>
      </c>
      <c r="B644" s="105" t="s">
        <v>35</v>
      </c>
      <c r="C644" s="37">
        <f>SUM(C645,C650)</f>
        <v>35000000</v>
      </c>
      <c r="D644" s="30">
        <f>'[1]MASTER SPD '!G644</f>
        <v>35000000</v>
      </c>
      <c r="E644" s="30">
        <f>'[1]MASTER RO GU'!E644</f>
        <v>0</v>
      </c>
      <c r="F644" s="30">
        <f>'[1]MASTER RO GU'!F644</f>
        <v>0</v>
      </c>
      <c r="G644" s="30">
        <f>'[1]MASTER RO GU'!I644</f>
        <v>34914000</v>
      </c>
      <c r="H644" s="30">
        <f>'[1]MASTER RO GU'!J644</f>
        <v>0</v>
      </c>
      <c r="I644" s="30">
        <f>'[1]MASTER RO GU'!L644</f>
        <v>34914000</v>
      </c>
      <c r="J644" s="30">
        <f t="shared" si="272"/>
        <v>86000</v>
      </c>
      <c r="K644" s="37">
        <f t="shared" ref="K644" si="312">SUM(K645,K650)</f>
        <v>86000</v>
      </c>
      <c r="L644" s="22">
        <f t="shared" si="309"/>
        <v>0</v>
      </c>
      <c r="M644" s="32">
        <f t="shared" si="311"/>
        <v>0.99754285714285718</v>
      </c>
      <c r="N644" s="32">
        <f t="shared" si="306"/>
        <v>1</v>
      </c>
      <c r="O644" s="38"/>
      <c r="P644" s="145">
        <f t="shared" si="304"/>
        <v>0</v>
      </c>
    </row>
    <row r="645" spans="1:16" s="39" customFormat="1" ht="17.25" customHeight="1" x14ac:dyDescent="0.25">
      <c r="A645" s="104" t="s">
        <v>36</v>
      </c>
      <c r="B645" s="105" t="s">
        <v>37</v>
      </c>
      <c r="C645" s="37">
        <f>C646</f>
        <v>17990000</v>
      </c>
      <c r="D645" s="30">
        <f>'[1]MASTER SPD '!G645</f>
        <v>17990000</v>
      </c>
      <c r="E645" s="30">
        <f>'[1]MASTER RO GU'!E645</f>
        <v>0</v>
      </c>
      <c r="F645" s="30">
        <f>'[1]MASTER RO GU'!F645</f>
        <v>0</v>
      </c>
      <c r="G645" s="30">
        <f>'[1]MASTER RO GU'!I645</f>
        <v>17990000</v>
      </c>
      <c r="H645" s="30">
        <f>'[1]MASTER RO GU'!J645</f>
        <v>0</v>
      </c>
      <c r="I645" s="30">
        <f>'[1]MASTER RO GU'!L645</f>
        <v>17990000</v>
      </c>
      <c r="J645" s="30">
        <f t="shared" si="272"/>
        <v>0</v>
      </c>
      <c r="K645" s="37">
        <f t="shared" ref="K645" si="313">K646</f>
        <v>0</v>
      </c>
      <c r="L645" s="22">
        <f t="shared" si="309"/>
        <v>0</v>
      </c>
      <c r="M645" s="32">
        <f t="shared" si="311"/>
        <v>1</v>
      </c>
      <c r="N645" s="32">
        <f t="shared" si="306"/>
        <v>1</v>
      </c>
      <c r="O645" s="38"/>
      <c r="P645" s="145">
        <f t="shared" si="304"/>
        <v>0</v>
      </c>
    </row>
    <row r="646" spans="1:16" s="39" customFormat="1" ht="17.25" customHeight="1" x14ac:dyDescent="0.25">
      <c r="A646" s="104" t="s">
        <v>38</v>
      </c>
      <c r="B646" s="105" t="s">
        <v>39</v>
      </c>
      <c r="C646" s="37">
        <f>SUM(C647:C649)</f>
        <v>17990000</v>
      </c>
      <c r="D646" s="30">
        <f>'[1]MASTER SPD '!G646</f>
        <v>17990000</v>
      </c>
      <c r="E646" s="30">
        <f>'[1]MASTER RO GU'!E646</f>
        <v>0</v>
      </c>
      <c r="F646" s="30">
        <f>'[1]MASTER RO GU'!F646</f>
        <v>0</v>
      </c>
      <c r="G646" s="30">
        <f>'[1]MASTER RO GU'!I646</f>
        <v>17990000</v>
      </c>
      <c r="H646" s="30">
        <f>'[1]MASTER RO GU'!J646</f>
        <v>0</v>
      </c>
      <c r="I646" s="30">
        <f>'[1]MASTER RO GU'!L646</f>
        <v>17990000</v>
      </c>
      <c r="J646" s="30">
        <f t="shared" si="272"/>
        <v>0</v>
      </c>
      <c r="K646" s="37">
        <f t="shared" ref="K646" si="314">SUM(K647:K649)</f>
        <v>0</v>
      </c>
      <c r="L646" s="22">
        <f t="shared" si="309"/>
        <v>0</v>
      </c>
      <c r="M646" s="32">
        <f t="shared" si="311"/>
        <v>1</v>
      </c>
      <c r="N646" s="32">
        <f t="shared" si="306"/>
        <v>1</v>
      </c>
      <c r="O646" s="38"/>
      <c r="P646" s="145">
        <f t="shared" si="304"/>
        <v>0</v>
      </c>
    </row>
    <row r="647" spans="1:16" ht="20.25" customHeight="1" x14ac:dyDescent="0.25">
      <c r="A647" s="106" t="s">
        <v>40</v>
      </c>
      <c r="B647" s="108" t="s">
        <v>41</v>
      </c>
      <c r="C647" s="43">
        <v>8000000</v>
      </c>
      <c r="D647" s="44">
        <f>'[1]MASTER SPD '!G647</f>
        <v>8000000</v>
      </c>
      <c r="E647" s="44">
        <f>'[1]MASTER RO GU'!E647</f>
        <v>0</v>
      </c>
      <c r="F647" s="44">
        <f>'[1]MASTER RO GU'!F647</f>
        <v>0</v>
      </c>
      <c r="G647" s="44">
        <f>'[1]MASTER RO GU'!I647</f>
        <v>8000000</v>
      </c>
      <c r="H647" s="44">
        <f>'[1]MASTER RO GU'!J647</f>
        <v>0</v>
      </c>
      <c r="I647" s="44">
        <f>'[1]MASTER RO GU'!L647</f>
        <v>8000000</v>
      </c>
      <c r="J647" s="44">
        <f t="shared" si="272"/>
        <v>0</v>
      </c>
      <c r="K647" s="43">
        <f>C647-I647</f>
        <v>0</v>
      </c>
      <c r="L647" s="31">
        <f t="shared" si="309"/>
        <v>0</v>
      </c>
      <c r="M647" s="23">
        <f t="shared" si="311"/>
        <v>1</v>
      </c>
      <c r="N647" s="23">
        <f t="shared" si="306"/>
        <v>1</v>
      </c>
      <c r="P647" s="145">
        <f t="shared" si="304"/>
        <v>0</v>
      </c>
    </row>
    <row r="648" spans="1:16" s="51" customFormat="1" ht="17.45" customHeight="1" x14ac:dyDescent="0.25">
      <c r="A648" s="109" t="s">
        <v>52</v>
      </c>
      <c r="B648" s="110" t="s">
        <v>53</v>
      </c>
      <c r="C648" s="49">
        <v>7110000</v>
      </c>
      <c r="D648" s="44">
        <f>'[1]MASTER SPD '!G648</f>
        <v>7110000</v>
      </c>
      <c r="E648" s="44">
        <f>'[1]MASTER RO GU'!E648</f>
        <v>0</v>
      </c>
      <c r="F648" s="44">
        <f>'[1]MASTER RO GU'!F648</f>
        <v>0</v>
      </c>
      <c r="G648" s="44">
        <f>'[1]MASTER RO GU'!I648</f>
        <v>7110000</v>
      </c>
      <c r="H648" s="44">
        <f>'[1]MASTER RO GU'!J648</f>
        <v>0</v>
      </c>
      <c r="I648" s="44">
        <f>'[1]MASTER RO GU'!L648</f>
        <v>7110000</v>
      </c>
      <c r="J648" s="44">
        <f t="shared" si="272"/>
        <v>0</v>
      </c>
      <c r="K648" s="43">
        <f>C648-I648</f>
        <v>0</v>
      </c>
      <c r="L648" s="31">
        <f t="shared" si="309"/>
        <v>0</v>
      </c>
      <c r="M648" s="23">
        <f t="shared" si="311"/>
        <v>1</v>
      </c>
      <c r="N648" s="23">
        <f t="shared" si="306"/>
        <v>1</v>
      </c>
      <c r="O648" s="50"/>
      <c r="P648" s="145">
        <f t="shared" si="304"/>
        <v>0</v>
      </c>
    </row>
    <row r="649" spans="1:16" s="51" customFormat="1" ht="17.25" customHeight="1" x14ac:dyDescent="0.25">
      <c r="A649" s="109" t="s">
        <v>54</v>
      </c>
      <c r="B649" s="107" t="s">
        <v>55</v>
      </c>
      <c r="C649" s="49">
        <v>2880000</v>
      </c>
      <c r="D649" s="44">
        <f>'[1]MASTER SPD '!G649</f>
        <v>2880000</v>
      </c>
      <c r="E649" s="44">
        <f>'[1]MASTER RO GU'!E649</f>
        <v>0</v>
      </c>
      <c r="F649" s="44">
        <f>'[1]MASTER RO GU'!F649</f>
        <v>0</v>
      </c>
      <c r="G649" s="44">
        <f>'[1]MASTER RO GU'!I649</f>
        <v>2880000</v>
      </c>
      <c r="H649" s="44">
        <f>'[1]MASTER RO GU'!J649</f>
        <v>0</v>
      </c>
      <c r="I649" s="44">
        <f>'[1]MASTER RO GU'!L649</f>
        <v>2880000</v>
      </c>
      <c r="J649" s="44">
        <f t="shared" si="272"/>
        <v>0</v>
      </c>
      <c r="K649" s="43">
        <f>C649-I649</f>
        <v>0</v>
      </c>
      <c r="L649" s="31">
        <f t="shared" si="309"/>
        <v>0</v>
      </c>
      <c r="M649" s="23">
        <f t="shared" si="311"/>
        <v>1</v>
      </c>
      <c r="N649" s="23">
        <f t="shared" si="306"/>
        <v>1</v>
      </c>
      <c r="O649" s="50"/>
      <c r="P649" s="145">
        <f t="shared" si="304"/>
        <v>0</v>
      </c>
    </row>
    <row r="650" spans="1:16" s="39" customFormat="1" ht="17.25" customHeight="1" x14ac:dyDescent="0.25">
      <c r="A650" s="104" t="s">
        <v>44</v>
      </c>
      <c r="B650" s="216" t="s">
        <v>45</v>
      </c>
      <c r="C650" s="37">
        <f>C651</f>
        <v>17010000</v>
      </c>
      <c r="D650" s="30">
        <f>'[1]MASTER SPD '!G650</f>
        <v>17010000</v>
      </c>
      <c r="E650" s="30">
        <f>'[1]MASTER RO GU'!E650</f>
        <v>0</v>
      </c>
      <c r="F650" s="30">
        <f>'[1]MASTER RO GU'!F650</f>
        <v>0</v>
      </c>
      <c r="G650" s="30">
        <f>'[1]MASTER RO GU'!I650</f>
        <v>16924000</v>
      </c>
      <c r="H650" s="30">
        <f>'[1]MASTER RO GU'!J650</f>
        <v>0</v>
      </c>
      <c r="I650" s="30">
        <f>'[1]MASTER RO GU'!L650</f>
        <v>16924000</v>
      </c>
      <c r="J650" s="30">
        <f t="shared" si="272"/>
        <v>86000</v>
      </c>
      <c r="K650" s="37">
        <f t="shared" ref="K650:K651" si="315">K651</f>
        <v>86000</v>
      </c>
      <c r="L650" s="78">
        <f t="shared" si="309"/>
        <v>0</v>
      </c>
      <c r="M650" s="79">
        <f t="shared" si="311"/>
        <v>0.99494415049970608</v>
      </c>
      <c r="N650" s="79">
        <f t="shared" si="306"/>
        <v>1</v>
      </c>
      <c r="O650" s="38"/>
      <c r="P650" s="145">
        <f t="shared" si="304"/>
        <v>0</v>
      </c>
    </row>
    <row r="651" spans="1:16" s="39" customFormat="1" ht="17.25" customHeight="1" x14ac:dyDescent="0.25">
      <c r="A651" s="104" t="s">
        <v>46</v>
      </c>
      <c r="B651" s="216" t="s">
        <v>47</v>
      </c>
      <c r="C651" s="37">
        <f>C652</f>
        <v>17010000</v>
      </c>
      <c r="D651" s="30">
        <f>'[1]MASTER SPD '!G651</f>
        <v>17010000</v>
      </c>
      <c r="E651" s="30">
        <f>'[1]MASTER RO GU'!E651</f>
        <v>0</v>
      </c>
      <c r="F651" s="30">
        <f>'[1]MASTER RO GU'!F651</f>
        <v>0</v>
      </c>
      <c r="G651" s="30">
        <f>'[1]MASTER RO GU'!I651</f>
        <v>16924000</v>
      </c>
      <c r="H651" s="30">
        <f>'[1]MASTER RO GU'!J651</f>
        <v>0</v>
      </c>
      <c r="I651" s="30">
        <f>'[1]MASTER RO GU'!L651</f>
        <v>16924000</v>
      </c>
      <c r="J651" s="30">
        <f t="shared" ref="J651:J713" si="316">D651-I651</f>
        <v>86000</v>
      </c>
      <c r="K651" s="37">
        <f t="shared" si="315"/>
        <v>86000</v>
      </c>
      <c r="L651" s="22">
        <f t="shared" si="309"/>
        <v>0</v>
      </c>
      <c r="M651" s="32">
        <f t="shared" si="311"/>
        <v>0.99494415049970608</v>
      </c>
      <c r="N651" s="32">
        <f t="shared" si="306"/>
        <v>1</v>
      </c>
      <c r="O651" s="38"/>
      <c r="P651" s="145">
        <f t="shared" si="304"/>
        <v>0</v>
      </c>
    </row>
    <row r="652" spans="1:16" s="51" customFormat="1" ht="17.25" customHeight="1" x14ac:dyDescent="0.25">
      <c r="A652" s="109" t="s">
        <v>374</v>
      </c>
      <c r="B652" s="219" t="s">
        <v>375</v>
      </c>
      <c r="C652" s="49">
        <v>17010000</v>
      </c>
      <c r="D652" s="44">
        <f>'[1]MASTER SPD '!G652</f>
        <v>17010000</v>
      </c>
      <c r="E652" s="44">
        <f>'[1]MASTER RO GU'!E652</f>
        <v>0</v>
      </c>
      <c r="F652" s="44">
        <f>'[1]MASTER RO GU'!F652</f>
        <v>0</v>
      </c>
      <c r="G652" s="44">
        <f>'[1]MASTER RO GU'!I652</f>
        <v>16924000</v>
      </c>
      <c r="H652" s="44">
        <f>'[1]MASTER RO GU'!J652</f>
        <v>0</v>
      </c>
      <c r="I652" s="44">
        <f>'[1]MASTER RO GU'!L652</f>
        <v>16924000</v>
      </c>
      <c r="J652" s="44">
        <f t="shared" si="316"/>
        <v>86000</v>
      </c>
      <c r="K652" s="43">
        <f>C652-I652</f>
        <v>86000</v>
      </c>
      <c r="L652" s="31">
        <f t="shared" si="309"/>
        <v>0</v>
      </c>
      <c r="M652" s="54">
        <f t="shared" si="311"/>
        <v>0.99494415049970608</v>
      </c>
      <c r="N652" s="23">
        <f t="shared" si="306"/>
        <v>1</v>
      </c>
      <c r="O652" s="50"/>
      <c r="P652" s="145">
        <f t="shared" si="304"/>
        <v>0</v>
      </c>
    </row>
    <row r="653" spans="1:16" ht="12" customHeight="1" x14ac:dyDescent="0.25">
      <c r="A653" s="106"/>
      <c r="B653" s="234"/>
      <c r="C653" s="43"/>
      <c r="D653" s="44">
        <f>'[1]MASTER SPD '!G653</f>
        <v>0</v>
      </c>
      <c r="E653" s="44">
        <f>'[1]MASTER RO GU'!E653</f>
        <v>0</v>
      </c>
      <c r="F653" s="44">
        <f>'[1]MASTER RO GU'!F653</f>
        <v>0</v>
      </c>
      <c r="G653" s="44">
        <f>'[1]MASTER RO GU'!I653</f>
        <v>0</v>
      </c>
      <c r="H653" s="44">
        <f>'[1]MASTER RO GU'!J653</f>
        <v>0</v>
      </c>
      <c r="I653" s="44">
        <f>'[1]MASTER RO GU'!L653</f>
        <v>0</v>
      </c>
      <c r="J653" s="44">
        <f t="shared" si="316"/>
        <v>0</v>
      </c>
      <c r="K653" s="52"/>
      <c r="L653" s="31">
        <f t="shared" si="309"/>
        <v>0</v>
      </c>
      <c r="M653" s="53"/>
      <c r="N653" s="23"/>
      <c r="P653" s="145">
        <f t="shared" si="304"/>
        <v>0</v>
      </c>
    </row>
    <row r="654" spans="1:16" s="25" customFormat="1" ht="30.75" customHeight="1" x14ac:dyDescent="0.25">
      <c r="A654" s="233" t="s">
        <v>433</v>
      </c>
      <c r="B654" s="370" t="s">
        <v>434</v>
      </c>
      <c r="C654" s="353">
        <f>C655</f>
        <v>40000000</v>
      </c>
      <c r="D654" s="71">
        <f>'[1]MASTER SPD '!G654</f>
        <v>40000000</v>
      </c>
      <c r="E654" s="71">
        <f>'[1]MASTER RO GU'!E654</f>
        <v>0</v>
      </c>
      <c r="F654" s="71">
        <f>'[1]MASTER RO GU'!F654</f>
        <v>0</v>
      </c>
      <c r="G654" s="71">
        <f>'[1]MASTER RO GU'!I654</f>
        <v>40000000</v>
      </c>
      <c r="H654" s="71">
        <f>'[1]MASTER RO GU'!J654</f>
        <v>0</v>
      </c>
      <c r="I654" s="71">
        <f>'[1]MASTER RO GU'!L654</f>
        <v>40000000</v>
      </c>
      <c r="J654" s="30">
        <f t="shared" si="316"/>
        <v>0</v>
      </c>
      <c r="K654" s="28">
        <f t="shared" ref="K654:K655" si="317">K655</f>
        <v>0</v>
      </c>
      <c r="L654" s="22">
        <f t="shared" si="309"/>
        <v>0</v>
      </c>
      <c r="M654" s="32">
        <f t="shared" ref="M654:M664" si="318">I654/C654*100%</f>
        <v>1</v>
      </c>
      <c r="N654" s="32">
        <f t="shared" si="306"/>
        <v>1</v>
      </c>
      <c r="O654" s="24"/>
      <c r="P654" s="145">
        <f t="shared" si="304"/>
        <v>0</v>
      </c>
    </row>
    <row r="655" spans="1:16" s="39" customFormat="1" ht="18" customHeight="1" x14ac:dyDescent="0.25">
      <c r="A655" s="104" t="s">
        <v>31</v>
      </c>
      <c r="B655" s="105" t="s">
        <v>32</v>
      </c>
      <c r="C655" s="37">
        <f>C656</f>
        <v>40000000</v>
      </c>
      <c r="D655" s="30">
        <f>'[1]MASTER SPD '!G655</f>
        <v>40000000</v>
      </c>
      <c r="E655" s="30">
        <f>'[1]MASTER RO GU'!E655</f>
        <v>0</v>
      </c>
      <c r="F655" s="30">
        <f>'[1]MASTER RO GU'!F655</f>
        <v>0</v>
      </c>
      <c r="G655" s="30">
        <f>'[1]MASTER RO GU'!I655</f>
        <v>40000000</v>
      </c>
      <c r="H655" s="30">
        <f>'[1]MASTER RO GU'!J655</f>
        <v>0</v>
      </c>
      <c r="I655" s="30">
        <f>'[1]MASTER RO GU'!L655</f>
        <v>40000000</v>
      </c>
      <c r="J655" s="30">
        <f t="shared" si="316"/>
        <v>0</v>
      </c>
      <c r="K655" s="37">
        <f t="shared" si="317"/>
        <v>0</v>
      </c>
      <c r="L655" s="22">
        <f t="shared" si="309"/>
        <v>0</v>
      </c>
      <c r="M655" s="32">
        <f t="shared" si="318"/>
        <v>1</v>
      </c>
      <c r="N655" s="32">
        <f t="shared" si="306"/>
        <v>1</v>
      </c>
      <c r="O655" s="38"/>
      <c r="P655" s="145">
        <f t="shared" si="304"/>
        <v>0</v>
      </c>
    </row>
    <row r="656" spans="1:16" s="39" customFormat="1" ht="17.25" customHeight="1" x14ac:dyDescent="0.25">
      <c r="A656" s="104" t="s">
        <v>127</v>
      </c>
      <c r="B656" s="105" t="s">
        <v>35</v>
      </c>
      <c r="C656" s="37">
        <f>SUM(C657,C662)</f>
        <v>40000000</v>
      </c>
      <c r="D656" s="30">
        <f>'[1]MASTER SPD '!G656</f>
        <v>40000000</v>
      </c>
      <c r="E656" s="30">
        <f>'[1]MASTER RO GU'!E656</f>
        <v>0</v>
      </c>
      <c r="F656" s="30">
        <f>'[1]MASTER RO GU'!F656</f>
        <v>0</v>
      </c>
      <c r="G656" s="30">
        <f>'[1]MASTER RO GU'!I656</f>
        <v>40000000</v>
      </c>
      <c r="H656" s="30">
        <f>'[1]MASTER RO GU'!J656</f>
        <v>0</v>
      </c>
      <c r="I656" s="30">
        <f>'[1]MASTER RO GU'!L656</f>
        <v>40000000</v>
      </c>
      <c r="J656" s="30">
        <f t="shared" si="316"/>
        <v>0</v>
      </c>
      <c r="K656" s="37">
        <f t="shared" ref="K656" si="319">SUM(K657,K662)</f>
        <v>0</v>
      </c>
      <c r="L656" s="22">
        <f t="shared" si="309"/>
        <v>0</v>
      </c>
      <c r="M656" s="32">
        <f t="shared" si="318"/>
        <v>1</v>
      </c>
      <c r="N656" s="32">
        <f t="shared" si="306"/>
        <v>1</v>
      </c>
      <c r="O656" s="38"/>
      <c r="P656" s="145">
        <f t="shared" si="304"/>
        <v>0</v>
      </c>
    </row>
    <row r="657" spans="1:16" s="39" customFormat="1" ht="17.25" customHeight="1" x14ac:dyDescent="0.25">
      <c r="A657" s="104" t="s">
        <v>36</v>
      </c>
      <c r="B657" s="105" t="s">
        <v>37</v>
      </c>
      <c r="C657" s="37">
        <f>C658</f>
        <v>24112000</v>
      </c>
      <c r="D657" s="30">
        <f>'[1]MASTER SPD '!G657</f>
        <v>24112000</v>
      </c>
      <c r="E657" s="30">
        <f>'[1]MASTER RO GU'!E657</f>
        <v>0</v>
      </c>
      <c r="F657" s="30">
        <f>'[1]MASTER RO GU'!F657</f>
        <v>0</v>
      </c>
      <c r="G657" s="30">
        <f>'[1]MASTER RO GU'!I657</f>
        <v>24112000</v>
      </c>
      <c r="H657" s="30">
        <f>'[1]MASTER RO GU'!J657</f>
        <v>0</v>
      </c>
      <c r="I657" s="30">
        <f>'[1]MASTER RO GU'!L657</f>
        <v>24112000</v>
      </c>
      <c r="J657" s="30">
        <f t="shared" si="316"/>
        <v>0</v>
      </c>
      <c r="K657" s="37">
        <f t="shared" ref="K657" si="320">K658</f>
        <v>0</v>
      </c>
      <c r="L657" s="22">
        <f t="shared" si="309"/>
        <v>0</v>
      </c>
      <c r="M657" s="32">
        <f t="shared" si="318"/>
        <v>1</v>
      </c>
      <c r="N657" s="32">
        <f t="shared" si="306"/>
        <v>1</v>
      </c>
      <c r="O657" s="38"/>
      <c r="P657" s="145">
        <f t="shared" si="304"/>
        <v>0</v>
      </c>
    </row>
    <row r="658" spans="1:16" s="39" customFormat="1" ht="17.25" customHeight="1" x14ac:dyDescent="0.25">
      <c r="A658" s="104" t="s">
        <v>38</v>
      </c>
      <c r="B658" s="105" t="s">
        <v>39</v>
      </c>
      <c r="C658" s="37">
        <f>SUM(C659:C661)</f>
        <v>24112000</v>
      </c>
      <c r="D658" s="30">
        <f>'[1]MASTER SPD '!G658</f>
        <v>24112000</v>
      </c>
      <c r="E658" s="30">
        <f>'[1]MASTER RO GU'!E658</f>
        <v>0</v>
      </c>
      <c r="F658" s="30">
        <f>'[1]MASTER RO GU'!F658</f>
        <v>0</v>
      </c>
      <c r="G658" s="30">
        <f>'[1]MASTER RO GU'!I658</f>
        <v>24112000</v>
      </c>
      <c r="H658" s="30">
        <f>'[1]MASTER RO GU'!J658</f>
        <v>0</v>
      </c>
      <c r="I658" s="30">
        <f>'[1]MASTER RO GU'!L658</f>
        <v>24112000</v>
      </c>
      <c r="J658" s="30">
        <f t="shared" si="316"/>
        <v>0</v>
      </c>
      <c r="K658" s="37">
        <f t="shared" ref="K658" si="321">SUM(K659:K661)</f>
        <v>0</v>
      </c>
      <c r="L658" s="22">
        <f t="shared" si="309"/>
        <v>0</v>
      </c>
      <c r="M658" s="32">
        <f t="shared" si="318"/>
        <v>1</v>
      </c>
      <c r="N658" s="32">
        <f t="shared" si="306"/>
        <v>1</v>
      </c>
      <c r="O658" s="38"/>
      <c r="P658" s="145">
        <f t="shared" si="304"/>
        <v>0</v>
      </c>
    </row>
    <row r="659" spans="1:16" ht="18.75" customHeight="1" x14ac:dyDescent="0.25">
      <c r="A659" s="106" t="s">
        <v>40</v>
      </c>
      <c r="B659" s="108" t="s">
        <v>41</v>
      </c>
      <c r="C659" s="43">
        <v>10832000</v>
      </c>
      <c r="D659" s="44">
        <f>'[1]MASTER SPD '!G659</f>
        <v>10832000</v>
      </c>
      <c r="E659" s="44">
        <f>'[1]MASTER RO GU'!E659</f>
        <v>0</v>
      </c>
      <c r="F659" s="44">
        <f>'[1]MASTER RO GU'!F659</f>
        <v>0</v>
      </c>
      <c r="G659" s="44">
        <f>'[1]MASTER RO GU'!I659</f>
        <v>10832000</v>
      </c>
      <c r="H659" s="44">
        <f>'[1]MASTER RO GU'!J659</f>
        <v>0</v>
      </c>
      <c r="I659" s="44">
        <f>'[1]MASTER RO GU'!L659</f>
        <v>10832000</v>
      </c>
      <c r="J659" s="44">
        <f t="shared" si="316"/>
        <v>0</v>
      </c>
      <c r="K659" s="43">
        <f>C659-I659</f>
        <v>0</v>
      </c>
      <c r="L659" s="31">
        <f t="shared" si="309"/>
        <v>0</v>
      </c>
      <c r="M659" s="23">
        <f t="shared" si="318"/>
        <v>1</v>
      </c>
      <c r="N659" s="23">
        <f t="shared" si="306"/>
        <v>1</v>
      </c>
      <c r="P659" s="145">
        <f t="shared" si="304"/>
        <v>0</v>
      </c>
    </row>
    <row r="660" spans="1:16" s="51" customFormat="1" ht="17.45" customHeight="1" x14ac:dyDescent="0.25">
      <c r="A660" s="109" t="s">
        <v>52</v>
      </c>
      <c r="B660" s="110" t="s">
        <v>53</v>
      </c>
      <c r="C660" s="49">
        <v>10400000</v>
      </c>
      <c r="D660" s="44">
        <f>'[1]MASTER SPD '!G660</f>
        <v>10400000</v>
      </c>
      <c r="E660" s="44">
        <f>'[1]MASTER RO GU'!E660</f>
        <v>0</v>
      </c>
      <c r="F660" s="44">
        <f>'[1]MASTER RO GU'!F660</f>
        <v>0</v>
      </c>
      <c r="G660" s="44">
        <f>'[1]MASTER RO GU'!I660</f>
        <v>10400000</v>
      </c>
      <c r="H660" s="44">
        <f>'[1]MASTER RO GU'!J660</f>
        <v>0</v>
      </c>
      <c r="I660" s="44">
        <f>'[1]MASTER RO GU'!L660</f>
        <v>10400000</v>
      </c>
      <c r="J660" s="44">
        <f t="shared" si="316"/>
        <v>0</v>
      </c>
      <c r="K660" s="43">
        <f>C660-I660</f>
        <v>0</v>
      </c>
      <c r="L660" s="31">
        <f t="shared" si="309"/>
        <v>0</v>
      </c>
      <c r="M660" s="23">
        <f t="shared" si="318"/>
        <v>1</v>
      </c>
      <c r="N660" s="23">
        <f t="shared" si="306"/>
        <v>1</v>
      </c>
      <c r="O660" s="50"/>
      <c r="P660" s="145">
        <f t="shared" si="304"/>
        <v>0</v>
      </c>
    </row>
    <row r="661" spans="1:16" s="51" customFormat="1" ht="17.25" customHeight="1" x14ac:dyDescent="0.25">
      <c r="A661" s="109" t="s">
        <v>54</v>
      </c>
      <c r="B661" s="107" t="s">
        <v>55</v>
      </c>
      <c r="C661" s="49">
        <v>2880000</v>
      </c>
      <c r="D661" s="44">
        <f>'[1]MASTER SPD '!G661</f>
        <v>2880000</v>
      </c>
      <c r="E661" s="44">
        <f>'[1]MASTER RO GU'!E661</f>
        <v>0</v>
      </c>
      <c r="F661" s="44">
        <f>'[1]MASTER RO GU'!F661</f>
        <v>0</v>
      </c>
      <c r="G661" s="44">
        <f>'[1]MASTER RO GU'!I661</f>
        <v>2880000</v>
      </c>
      <c r="H661" s="44">
        <f>'[1]MASTER RO GU'!J661</f>
        <v>0</v>
      </c>
      <c r="I661" s="44">
        <f>'[1]MASTER RO GU'!L661</f>
        <v>2880000</v>
      </c>
      <c r="J661" s="44">
        <f t="shared" si="316"/>
        <v>0</v>
      </c>
      <c r="K661" s="43">
        <f>C661-I661</f>
        <v>0</v>
      </c>
      <c r="L661" s="31">
        <f t="shared" si="309"/>
        <v>0</v>
      </c>
      <c r="M661" s="23">
        <f t="shared" si="318"/>
        <v>1</v>
      </c>
      <c r="N661" s="23">
        <f t="shared" si="306"/>
        <v>1</v>
      </c>
      <c r="O661" s="50"/>
      <c r="P661" s="145">
        <f t="shared" si="304"/>
        <v>0</v>
      </c>
    </row>
    <row r="662" spans="1:16" s="39" customFormat="1" ht="17.25" customHeight="1" x14ac:dyDescent="0.25">
      <c r="A662" s="104" t="s">
        <v>44</v>
      </c>
      <c r="B662" s="216" t="s">
        <v>45</v>
      </c>
      <c r="C662" s="37">
        <f>C663</f>
        <v>15888000</v>
      </c>
      <c r="D662" s="30">
        <f>'[1]MASTER SPD '!G662</f>
        <v>15888000</v>
      </c>
      <c r="E662" s="30">
        <f>'[1]MASTER RO GU'!E662</f>
        <v>0</v>
      </c>
      <c r="F662" s="30">
        <f>'[1]MASTER RO GU'!F662</f>
        <v>0</v>
      </c>
      <c r="G662" s="30">
        <f>'[1]MASTER RO GU'!I662</f>
        <v>15888000</v>
      </c>
      <c r="H662" s="30">
        <f>'[1]MASTER RO GU'!J662</f>
        <v>0</v>
      </c>
      <c r="I662" s="30">
        <f>'[1]MASTER RO GU'!L662</f>
        <v>15888000</v>
      </c>
      <c r="J662" s="30">
        <f t="shared" si="316"/>
        <v>0</v>
      </c>
      <c r="K662" s="37">
        <f t="shared" ref="K662:K663" si="322">K663</f>
        <v>0</v>
      </c>
      <c r="L662" s="22">
        <f t="shared" si="309"/>
        <v>0</v>
      </c>
      <c r="M662" s="32">
        <f t="shared" si="318"/>
        <v>1</v>
      </c>
      <c r="N662" s="32">
        <f t="shared" si="306"/>
        <v>1</v>
      </c>
      <c r="O662" s="38"/>
      <c r="P662" s="145">
        <f t="shared" si="304"/>
        <v>0</v>
      </c>
    </row>
    <row r="663" spans="1:16" s="39" customFormat="1" ht="17.25" customHeight="1" x14ac:dyDescent="0.25">
      <c r="A663" s="104" t="s">
        <v>46</v>
      </c>
      <c r="B663" s="216" t="s">
        <v>47</v>
      </c>
      <c r="C663" s="37">
        <f>C664</f>
        <v>15888000</v>
      </c>
      <c r="D663" s="30">
        <f>'[1]MASTER SPD '!G663</f>
        <v>15888000</v>
      </c>
      <c r="E663" s="30">
        <f>'[1]MASTER RO GU'!E663</f>
        <v>0</v>
      </c>
      <c r="F663" s="30">
        <f>'[1]MASTER RO GU'!F663</f>
        <v>0</v>
      </c>
      <c r="G663" s="30">
        <f>'[1]MASTER RO GU'!I663</f>
        <v>15888000</v>
      </c>
      <c r="H663" s="30">
        <f>'[1]MASTER RO GU'!J663</f>
        <v>0</v>
      </c>
      <c r="I663" s="30">
        <f>'[1]MASTER RO GU'!L663</f>
        <v>15888000</v>
      </c>
      <c r="J663" s="30">
        <f t="shared" si="316"/>
        <v>0</v>
      </c>
      <c r="K663" s="37">
        <f t="shared" si="322"/>
        <v>0</v>
      </c>
      <c r="L663" s="22">
        <f t="shared" si="309"/>
        <v>0</v>
      </c>
      <c r="M663" s="32">
        <f t="shared" si="318"/>
        <v>1</v>
      </c>
      <c r="N663" s="32">
        <f t="shared" si="306"/>
        <v>1</v>
      </c>
      <c r="O663" s="38"/>
      <c r="P663" s="145">
        <f t="shared" si="304"/>
        <v>0</v>
      </c>
    </row>
    <row r="664" spans="1:16" s="51" customFormat="1" ht="17.25" customHeight="1" x14ac:dyDescent="0.25">
      <c r="A664" s="109" t="s">
        <v>374</v>
      </c>
      <c r="B664" s="219" t="s">
        <v>375</v>
      </c>
      <c r="C664" s="49">
        <v>15888000</v>
      </c>
      <c r="D664" s="44">
        <f>'[1]MASTER SPD '!G664</f>
        <v>15888000</v>
      </c>
      <c r="E664" s="44">
        <f>'[1]MASTER RO GU'!E664</f>
        <v>0</v>
      </c>
      <c r="F664" s="44">
        <f>'[1]MASTER RO GU'!F664</f>
        <v>0</v>
      </c>
      <c r="G664" s="44">
        <f>'[1]MASTER RO GU'!I664</f>
        <v>15888000</v>
      </c>
      <c r="H664" s="44">
        <f>'[1]MASTER RO GU'!J664</f>
        <v>0</v>
      </c>
      <c r="I664" s="44">
        <f>'[1]MASTER RO GU'!L664</f>
        <v>15888000</v>
      </c>
      <c r="J664" s="44">
        <f t="shared" si="316"/>
        <v>0</v>
      </c>
      <c r="K664" s="43">
        <f>C664-I664</f>
        <v>0</v>
      </c>
      <c r="L664" s="31">
        <f t="shared" si="309"/>
        <v>0</v>
      </c>
      <c r="M664" s="23">
        <f t="shared" si="318"/>
        <v>1</v>
      </c>
      <c r="N664" s="23">
        <f t="shared" si="306"/>
        <v>1</v>
      </c>
      <c r="O664" s="50">
        <f>O733</f>
        <v>10079000</v>
      </c>
      <c r="P664" s="145">
        <f t="shared" si="304"/>
        <v>10079000</v>
      </c>
    </row>
    <row r="665" spans="1:16" ht="11.25" customHeight="1" x14ac:dyDescent="0.25">
      <c r="A665" s="106"/>
      <c r="B665" s="234"/>
      <c r="C665" s="43"/>
      <c r="D665" s="44">
        <f>'[1]MASTER SPD '!G665</f>
        <v>0</v>
      </c>
      <c r="E665" s="44">
        <f>'[1]MASTER RO GU'!E665</f>
        <v>0</v>
      </c>
      <c r="F665" s="44">
        <f>'[1]MASTER RO GU'!F665</f>
        <v>0</v>
      </c>
      <c r="G665" s="44">
        <f>'[1]MASTER RO GU'!I665</f>
        <v>0</v>
      </c>
      <c r="H665" s="44">
        <f>'[1]MASTER RO GU'!J665</f>
        <v>0</v>
      </c>
      <c r="I665" s="44">
        <f>'[1]MASTER RO GU'!L665</f>
        <v>0</v>
      </c>
      <c r="J665" s="44">
        <f t="shared" si="316"/>
        <v>0</v>
      </c>
      <c r="K665" s="52"/>
      <c r="L665" s="31">
        <f t="shared" si="309"/>
        <v>0</v>
      </c>
      <c r="M665" s="53"/>
      <c r="N665" s="23"/>
      <c r="P665" s="145">
        <f t="shared" si="304"/>
        <v>0</v>
      </c>
    </row>
    <row r="666" spans="1:16" s="39" customFormat="1" ht="21" customHeight="1" x14ac:dyDescent="0.25">
      <c r="A666" s="231" t="s">
        <v>435</v>
      </c>
      <c r="B666" s="34" t="s">
        <v>436</v>
      </c>
      <c r="C666" s="36">
        <f>SUM(C667,C678)</f>
        <v>34000000</v>
      </c>
      <c r="D666" s="30">
        <f>'[1]MASTER SPD '!G666</f>
        <v>33685000</v>
      </c>
      <c r="E666" s="30">
        <f>'[1]MASTER RO GU'!E666</f>
        <v>0</v>
      </c>
      <c r="F666" s="30">
        <f>'[1]MASTER RO GU'!F666</f>
        <v>0</v>
      </c>
      <c r="G666" s="30">
        <f>'[1]MASTER RO GU'!I666</f>
        <v>32851000</v>
      </c>
      <c r="H666" s="30">
        <f>'[1]MASTER RO GU'!J666</f>
        <v>0</v>
      </c>
      <c r="I666" s="30">
        <f>'[1]MASTER RO GU'!L666</f>
        <v>32851000</v>
      </c>
      <c r="J666" s="30">
        <f t="shared" si="316"/>
        <v>834000</v>
      </c>
      <c r="K666" s="36">
        <f>SUM(K667,K678)</f>
        <v>1149000</v>
      </c>
      <c r="L666" s="22">
        <f t="shared" si="309"/>
        <v>315000</v>
      </c>
      <c r="M666" s="32">
        <f t="shared" ref="M666:M676" si="323">I666/C666*100%</f>
        <v>0.96620588235294114</v>
      </c>
      <c r="N666" s="32">
        <f t="shared" si="306"/>
        <v>0.99073529411764705</v>
      </c>
      <c r="O666" s="38">
        <f>C676-O664</f>
        <v>1261000</v>
      </c>
      <c r="P666" s="145">
        <f t="shared" si="304"/>
        <v>1576000</v>
      </c>
    </row>
    <row r="667" spans="1:16" s="25" customFormat="1" ht="21.75" customHeight="1" x14ac:dyDescent="0.25">
      <c r="A667" s="233" t="s">
        <v>437</v>
      </c>
      <c r="B667" s="371" t="s">
        <v>438</v>
      </c>
      <c r="C667" s="353">
        <f>C668</f>
        <v>17000000</v>
      </c>
      <c r="D667" s="71">
        <f>'[1]MASTER SPD '!G667</f>
        <v>17000000</v>
      </c>
      <c r="E667" s="71">
        <f>'[1]MASTER RO GU'!E667</f>
        <v>0</v>
      </c>
      <c r="F667" s="71">
        <f>'[1]MASTER RO GU'!F667</f>
        <v>0</v>
      </c>
      <c r="G667" s="71">
        <f>'[1]MASTER RO GU'!I667</f>
        <v>16191000</v>
      </c>
      <c r="H667" s="71">
        <f>'[1]MASTER RO GU'!J667</f>
        <v>0</v>
      </c>
      <c r="I667" s="71">
        <f>'[1]MASTER RO GU'!L667</f>
        <v>16191000</v>
      </c>
      <c r="J667" s="30">
        <f t="shared" si="316"/>
        <v>809000</v>
      </c>
      <c r="K667" s="28">
        <f t="shared" ref="K667:K668" si="324">K668</f>
        <v>809000</v>
      </c>
      <c r="L667" s="22">
        <f t="shared" si="309"/>
        <v>0</v>
      </c>
      <c r="M667" s="32">
        <f t="shared" si="323"/>
        <v>0.9524117647058824</v>
      </c>
      <c r="N667" s="32">
        <f t="shared" si="306"/>
        <v>1</v>
      </c>
      <c r="O667" s="24"/>
      <c r="P667" s="145">
        <f t="shared" si="304"/>
        <v>0</v>
      </c>
    </row>
    <row r="668" spans="1:16" s="39" customFormat="1" ht="18" customHeight="1" x14ac:dyDescent="0.25">
      <c r="A668" s="104" t="s">
        <v>31</v>
      </c>
      <c r="B668" s="105" t="s">
        <v>32</v>
      </c>
      <c r="C668" s="37">
        <f>C669</f>
        <v>17000000</v>
      </c>
      <c r="D668" s="30">
        <f>'[1]MASTER SPD '!G668</f>
        <v>17000000</v>
      </c>
      <c r="E668" s="30">
        <f>'[1]MASTER RO GU'!E668</f>
        <v>0</v>
      </c>
      <c r="F668" s="30">
        <f>'[1]MASTER RO GU'!F668</f>
        <v>0</v>
      </c>
      <c r="G668" s="30">
        <f>'[1]MASTER RO GU'!I668</f>
        <v>16191000</v>
      </c>
      <c r="H668" s="30">
        <f>'[1]MASTER RO GU'!J668</f>
        <v>0</v>
      </c>
      <c r="I668" s="30">
        <f>'[1]MASTER RO GU'!L668</f>
        <v>16191000</v>
      </c>
      <c r="J668" s="30">
        <f t="shared" si="316"/>
        <v>809000</v>
      </c>
      <c r="K668" s="37">
        <f t="shared" si="324"/>
        <v>809000</v>
      </c>
      <c r="L668" s="22">
        <f t="shared" si="309"/>
        <v>0</v>
      </c>
      <c r="M668" s="32">
        <f t="shared" si="323"/>
        <v>0.9524117647058824</v>
      </c>
      <c r="N668" s="32">
        <f t="shared" si="306"/>
        <v>1</v>
      </c>
      <c r="O668" s="38"/>
      <c r="P668" s="145">
        <f t="shared" si="304"/>
        <v>0</v>
      </c>
    </row>
    <row r="669" spans="1:16" s="39" customFormat="1" ht="17.25" customHeight="1" x14ac:dyDescent="0.25">
      <c r="A669" s="104" t="s">
        <v>127</v>
      </c>
      <c r="B669" s="105" t="s">
        <v>35</v>
      </c>
      <c r="C669" s="37">
        <f>SUM(C670,C674)</f>
        <v>17000000</v>
      </c>
      <c r="D669" s="30">
        <f>'[1]MASTER SPD '!G669</f>
        <v>17000000</v>
      </c>
      <c r="E669" s="30">
        <f>'[1]MASTER RO GU'!E669</f>
        <v>0</v>
      </c>
      <c r="F669" s="30">
        <f>'[1]MASTER RO GU'!F669</f>
        <v>0</v>
      </c>
      <c r="G669" s="30">
        <f>'[1]MASTER RO GU'!I669</f>
        <v>16191000</v>
      </c>
      <c r="H669" s="30">
        <f>'[1]MASTER RO GU'!J669</f>
        <v>0</v>
      </c>
      <c r="I669" s="30">
        <f>'[1]MASTER RO GU'!L669</f>
        <v>16191000</v>
      </c>
      <c r="J669" s="30">
        <f t="shared" si="316"/>
        <v>809000</v>
      </c>
      <c r="K669" s="37">
        <f>SUM(K670,K674)</f>
        <v>809000</v>
      </c>
      <c r="L669" s="22">
        <f t="shared" si="309"/>
        <v>0</v>
      </c>
      <c r="M669" s="32">
        <f t="shared" si="323"/>
        <v>0.9524117647058824</v>
      </c>
      <c r="N669" s="32">
        <f t="shared" si="306"/>
        <v>1</v>
      </c>
      <c r="O669" s="38"/>
      <c r="P669" s="145">
        <f t="shared" si="304"/>
        <v>0</v>
      </c>
    </row>
    <row r="670" spans="1:16" s="39" customFormat="1" ht="17.25" customHeight="1" x14ac:dyDescent="0.25">
      <c r="A670" s="104" t="s">
        <v>36</v>
      </c>
      <c r="B670" s="105" t="s">
        <v>37</v>
      </c>
      <c r="C670" s="37">
        <f>C671</f>
        <v>5660000</v>
      </c>
      <c r="D670" s="30">
        <f>'[1]MASTER SPD '!G670</f>
        <v>5660000</v>
      </c>
      <c r="E670" s="30">
        <f>'[1]MASTER RO GU'!E670</f>
        <v>0</v>
      </c>
      <c r="F670" s="30">
        <f>'[1]MASTER RO GU'!F670</f>
        <v>0</v>
      </c>
      <c r="G670" s="30">
        <f>'[1]MASTER RO GU'!I670</f>
        <v>5660000</v>
      </c>
      <c r="H670" s="30">
        <f>'[1]MASTER RO GU'!J670</f>
        <v>0</v>
      </c>
      <c r="I670" s="30">
        <f>'[1]MASTER RO GU'!L670</f>
        <v>5660000</v>
      </c>
      <c r="J670" s="30">
        <f t="shared" si="316"/>
        <v>0</v>
      </c>
      <c r="K670" s="37">
        <f t="shared" ref="K670" si="325">K671</f>
        <v>0</v>
      </c>
      <c r="L670" s="22">
        <f t="shared" si="309"/>
        <v>0</v>
      </c>
      <c r="M670" s="32">
        <f t="shared" si="323"/>
        <v>1</v>
      </c>
      <c r="N670" s="32">
        <f t="shared" si="306"/>
        <v>1</v>
      </c>
      <c r="O670" s="38"/>
      <c r="P670" s="145">
        <f t="shared" si="304"/>
        <v>0</v>
      </c>
    </row>
    <row r="671" spans="1:16" s="39" customFormat="1" ht="17.25" customHeight="1" x14ac:dyDescent="0.25">
      <c r="A671" s="104" t="s">
        <v>38</v>
      </c>
      <c r="B671" s="105" t="s">
        <v>39</v>
      </c>
      <c r="C671" s="37">
        <f>SUM(C672:C673)</f>
        <v>5660000</v>
      </c>
      <c r="D671" s="44">
        <f>'[1]MASTER SPD '!G671</f>
        <v>5660000</v>
      </c>
      <c r="E671" s="44">
        <f>'[1]MASTER RO GU'!E671</f>
        <v>0</v>
      </c>
      <c r="F671" s="44">
        <f>'[1]MASTER RO GU'!F671</f>
        <v>0</v>
      </c>
      <c r="G671" s="44">
        <f>'[1]MASTER RO GU'!I671</f>
        <v>5660000</v>
      </c>
      <c r="H671" s="44">
        <f>'[1]MASTER RO GU'!J671</f>
        <v>0</v>
      </c>
      <c r="I671" s="44">
        <f>'[1]MASTER RO GU'!L671</f>
        <v>5660000</v>
      </c>
      <c r="J671" s="44">
        <f t="shared" si="316"/>
        <v>0</v>
      </c>
      <c r="K671" s="37">
        <f>SUM(K672:K673)</f>
        <v>0</v>
      </c>
      <c r="L671" s="31">
        <f t="shared" si="309"/>
        <v>0</v>
      </c>
      <c r="M671" s="23">
        <f t="shared" si="323"/>
        <v>1</v>
      </c>
      <c r="N671" s="23">
        <f t="shared" si="306"/>
        <v>1</v>
      </c>
      <c r="O671" s="38"/>
      <c r="P671" s="145">
        <f t="shared" si="304"/>
        <v>0</v>
      </c>
    </row>
    <row r="672" spans="1:16" ht="18" customHeight="1" x14ac:dyDescent="0.25">
      <c r="A672" s="106" t="s">
        <v>40</v>
      </c>
      <c r="B672" s="108" t="s">
        <v>41</v>
      </c>
      <c r="C672" s="43">
        <v>3329000</v>
      </c>
      <c r="D672" s="44">
        <f>'[1]MASTER SPD '!G672</f>
        <v>3329000</v>
      </c>
      <c r="E672" s="44">
        <f>'[1]MASTER RO GU'!E672</f>
        <v>0</v>
      </c>
      <c r="F672" s="44">
        <f>'[1]MASTER RO GU'!F672</f>
        <v>0</v>
      </c>
      <c r="G672" s="44">
        <f>'[1]MASTER RO GU'!I672</f>
        <v>3329000</v>
      </c>
      <c r="H672" s="44">
        <f>'[1]MASTER RO GU'!J672</f>
        <v>0</v>
      </c>
      <c r="I672" s="44">
        <f>'[1]MASTER RO GU'!L672</f>
        <v>3329000</v>
      </c>
      <c r="J672" s="44">
        <f t="shared" si="316"/>
        <v>0</v>
      </c>
      <c r="K672" s="43">
        <f>C672-I672</f>
        <v>0</v>
      </c>
      <c r="L672" s="31">
        <f t="shared" si="309"/>
        <v>0</v>
      </c>
      <c r="M672" s="23">
        <f t="shared" si="323"/>
        <v>1</v>
      </c>
      <c r="N672" s="23">
        <f t="shared" si="306"/>
        <v>1</v>
      </c>
      <c r="O672" s="2">
        <v>14738738</v>
      </c>
      <c r="P672" s="145">
        <f t="shared" si="304"/>
        <v>14738738</v>
      </c>
    </row>
    <row r="673" spans="1:16" s="51" customFormat="1" ht="17.45" customHeight="1" x14ac:dyDescent="0.25">
      <c r="A673" s="109" t="s">
        <v>52</v>
      </c>
      <c r="B673" s="110" t="s">
        <v>53</v>
      </c>
      <c r="C673" s="49">
        <v>2331000</v>
      </c>
      <c r="D673" s="44">
        <f>'[1]MASTER SPD '!G673</f>
        <v>2331000</v>
      </c>
      <c r="E673" s="44">
        <f>'[1]MASTER RO GU'!E673</f>
        <v>0</v>
      </c>
      <c r="F673" s="44">
        <f>'[1]MASTER RO GU'!F673</f>
        <v>0</v>
      </c>
      <c r="G673" s="44">
        <f>'[1]MASTER RO GU'!I673</f>
        <v>2331000</v>
      </c>
      <c r="H673" s="44">
        <f>'[1]MASTER RO GU'!J673</f>
        <v>0</v>
      </c>
      <c r="I673" s="44">
        <f>'[1]MASTER RO GU'!L673</f>
        <v>2331000</v>
      </c>
      <c r="J673" s="44">
        <f t="shared" si="316"/>
        <v>0</v>
      </c>
      <c r="K673" s="43">
        <f>C673-I673</f>
        <v>0</v>
      </c>
      <c r="L673" s="31">
        <f t="shared" si="309"/>
        <v>0</v>
      </c>
      <c r="M673" s="23">
        <f t="shared" si="323"/>
        <v>1</v>
      </c>
      <c r="N673" s="23">
        <f t="shared" si="306"/>
        <v>1</v>
      </c>
      <c r="O673" s="50">
        <v>1621261</v>
      </c>
      <c r="P673" s="145">
        <f t="shared" si="304"/>
        <v>1621261</v>
      </c>
    </row>
    <row r="674" spans="1:16" s="39" customFormat="1" ht="17.25" customHeight="1" x14ac:dyDescent="0.25">
      <c r="A674" s="104" t="s">
        <v>44</v>
      </c>
      <c r="B674" s="216" t="s">
        <v>45</v>
      </c>
      <c r="C674" s="37">
        <f>C675</f>
        <v>11340000</v>
      </c>
      <c r="D674" s="30">
        <f>'[1]MASTER SPD '!G674</f>
        <v>11340000</v>
      </c>
      <c r="E674" s="30">
        <f>'[1]MASTER RO GU'!E674</f>
        <v>0</v>
      </c>
      <c r="F674" s="30">
        <f>'[1]MASTER RO GU'!F674</f>
        <v>0</v>
      </c>
      <c r="G674" s="30">
        <f>'[1]MASTER RO GU'!I674</f>
        <v>10531000</v>
      </c>
      <c r="H674" s="30">
        <f>'[1]MASTER RO GU'!J674</f>
        <v>0</v>
      </c>
      <c r="I674" s="30">
        <f>'[1]MASTER RO GU'!L674</f>
        <v>10531000</v>
      </c>
      <c r="J674" s="30">
        <f t="shared" si="316"/>
        <v>809000</v>
      </c>
      <c r="K674" s="37">
        <f t="shared" ref="K674:K675" si="326">K675</f>
        <v>809000</v>
      </c>
      <c r="L674" s="22">
        <f t="shared" si="309"/>
        <v>0</v>
      </c>
      <c r="M674" s="32">
        <f t="shared" si="323"/>
        <v>0.92865961199294533</v>
      </c>
      <c r="N674" s="32">
        <f t="shared" si="306"/>
        <v>1</v>
      </c>
      <c r="O674" s="38">
        <f>SUM(O672:O673)</f>
        <v>16359999</v>
      </c>
      <c r="P674" s="145">
        <f t="shared" si="304"/>
        <v>16359999</v>
      </c>
    </row>
    <row r="675" spans="1:16" s="39" customFormat="1" ht="17.25" customHeight="1" x14ac:dyDescent="0.25">
      <c r="A675" s="104" t="s">
        <v>46</v>
      </c>
      <c r="B675" s="216" t="s">
        <v>47</v>
      </c>
      <c r="C675" s="37">
        <f>C676</f>
        <v>11340000</v>
      </c>
      <c r="D675" s="30">
        <f>'[1]MASTER SPD '!G675</f>
        <v>11340000</v>
      </c>
      <c r="E675" s="30">
        <f>'[1]MASTER RO GU'!E675</f>
        <v>0</v>
      </c>
      <c r="F675" s="30">
        <f>'[1]MASTER RO GU'!F675</f>
        <v>0</v>
      </c>
      <c r="G675" s="30">
        <f>'[1]MASTER RO GU'!I675</f>
        <v>10531000</v>
      </c>
      <c r="H675" s="30">
        <f>'[1]MASTER RO GU'!J675</f>
        <v>0</v>
      </c>
      <c r="I675" s="30">
        <f>'[1]MASTER RO GU'!L675</f>
        <v>10531000</v>
      </c>
      <c r="J675" s="30">
        <f t="shared" si="316"/>
        <v>809000</v>
      </c>
      <c r="K675" s="37">
        <f t="shared" si="326"/>
        <v>809000</v>
      </c>
      <c r="L675" s="22">
        <f t="shared" si="309"/>
        <v>0</v>
      </c>
      <c r="M675" s="32">
        <f t="shared" si="323"/>
        <v>0.92865961199294533</v>
      </c>
      <c r="N675" s="32">
        <f t="shared" si="306"/>
        <v>1</v>
      </c>
      <c r="O675" s="38"/>
      <c r="P675" s="145">
        <f t="shared" si="304"/>
        <v>0</v>
      </c>
    </row>
    <row r="676" spans="1:16" s="51" customFormat="1" ht="17.25" customHeight="1" x14ac:dyDescent="0.25">
      <c r="A676" s="109" t="s">
        <v>374</v>
      </c>
      <c r="B676" s="55" t="s">
        <v>375</v>
      </c>
      <c r="C676" s="49">
        <v>11340000</v>
      </c>
      <c r="D676" s="44">
        <f>'[1]MASTER SPD '!G676</f>
        <v>11340000</v>
      </c>
      <c r="E676" s="44">
        <f>'[1]MASTER RO GU'!E676</f>
        <v>0</v>
      </c>
      <c r="F676" s="44">
        <f>'[1]MASTER RO GU'!F676</f>
        <v>0</v>
      </c>
      <c r="G676" s="44">
        <f>'[1]MASTER RO GU'!I676</f>
        <v>10531000</v>
      </c>
      <c r="H676" s="44">
        <f>'[1]MASTER RO GU'!J676</f>
        <v>0</v>
      </c>
      <c r="I676" s="44">
        <f>'[1]MASTER RO GU'!L676</f>
        <v>10531000</v>
      </c>
      <c r="J676" s="44">
        <f t="shared" si="316"/>
        <v>809000</v>
      </c>
      <c r="K676" s="43">
        <f>C676-I676</f>
        <v>809000</v>
      </c>
      <c r="L676" s="31">
        <f t="shared" si="309"/>
        <v>0</v>
      </c>
      <c r="M676" s="23">
        <f t="shared" si="323"/>
        <v>0.92865961199294533</v>
      </c>
      <c r="N676" s="23">
        <f t="shared" si="306"/>
        <v>1</v>
      </c>
      <c r="O676" s="50">
        <f>'[1]RO GU1.'!J692+'[1]RO GU2'!J708+[1]ROGU3!I680+[1]ROGU4!J687+'[1]RO GU5'!J657+'[1]RO GU7'!J735</f>
        <v>10079000</v>
      </c>
      <c r="P676" s="145">
        <f t="shared" si="304"/>
        <v>10079000</v>
      </c>
    </row>
    <row r="677" spans="1:16" ht="9.75" customHeight="1" x14ac:dyDescent="0.25">
      <c r="A677" s="235"/>
      <c r="B677" s="236"/>
      <c r="C677" s="43"/>
      <c r="D677" s="44">
        <f>'[1]MASTER SPD '!G677</f>
        <v>0</v>
      </c>
      <c r="E677" s="44">
        <f>'[1]MASTER RO GU'!E677</f>
        <v>0</v>
      </c>
      <c r="F677" s="44">
        <f>'[1]MASTER RO GU'!F677</f>
        <v>0</v>
      </c>
      <c r="G677" s="44">
        <f>'[1]MASTER RO GU'!I677</f>
        <v>0</v>
      </c>
      <c r="H677" s="44">
        <f>'[1]MASTER RO GU'!J677</f>
        <v>0</v>
      </c>
      <c r="I677" s="44">
        <f>'[1]MASTER RO GU'!L677</f>
        <v>0</v>
      </c>
      <c r="J677" s="44">
        <f t="shared" si="316"/>
        <v>0</v>
      </c>
      <c r="K677" s="52"/>
      <c r="L677" s="31">
        <f t="shared" si="309"/>
        <v>0</v>
      </c>
      <c r="M677" s="53"/>
      <c r="N677" s="23"/>
      <c r="P677" s="145">
        <f t="shared" si="304"/>
        <v>0</v>
      </c>
    </row>
    <row r="678" spans="1:16" s="39" customFormat="1" ht="20.25" customHeight="1" x14ac:dyDescent="0.25">
      <c r="A678" s="231" t="s">
        <v>439</v>
      </c>
      <c r="B678" s="82" t="s">
        <v>440</v>
      </c>
      <c r="C678" s="72">
        <f>C679</f>
        <v>17000000</v>
      </c>
      <c r="D678" s="71">
        <f>'[1]MASTER SPD '!G678</f>
        <v>16685000</v>
      </c>
      <c r="E678" s="71">
        <f>'[1]MASTER RO GU'!E678</f>
        <v>0</v>
      </c>
      <c r="F678" s="71">
        <f>'[1]MASTER RO GU'!F678</f>
        <v>0</v>
      </c>
      <c r="G678" s="71">
        <f>'[1]MASTER RO GU'!I678</f>
        <v>16660000</v>
      </c>
      <c r="H678" s="71">
        <f>'[1]MASTER RO GU'!J678</f>
        <v>0</v>
      </c>
      <c r="I678" s="71">
        <f>'[1]MASTER RO GU'!L678</f>
        <v>16660000</v>
      </c>
      <c r="J678" s="30">
        <f t="shared" si="316"/>
        <v>25000</v>
      </c>
      <c r="K678" s="37">
        <f t="shared" ref="K678:K679" si="327">K679</f>
        <v>340000</v>
      </c>
      <c r="L678" s="63">
        <f t="shared" si="309"/>
        <v>315000</v>
      </c>
      <c r="M678" s="54">
        <f t="shared" ref="M678:M688" si="328">I678/C678*100%</f>
        <v>0.98</v>
      </c>
      <c r="N678" s="54">
        <f t="shared" si="306"/>
        <v>0.98147058823529409</v>
      </c>
      <c r="O678" s="38"/>
      <c r="P678" s="145">
        <f t="shared" si="304"/>
        <v>315000</v>
      </c>
    </row>
    <row r="679" spans="1:16" s="39" customFormat="1" ht="18" customHeight="1" x14ac:dyDescent="0.25">
      <c r="A679" s="104" t="s">
        <v>31</v>
      </c>
      <c r="B679" s="105" t="s">
        <v>32</v>
      </c>
      <c r="C679" s="37">
        <f>C680</f>
        <v>17000000</v>
      </c>
      <c r="D679" s="30">
        <f>'[1]MASTER SPD '!G679</f>
        <v>16685000</v>
      </c>
      <c r="E679" s="30">
        <f>'[1]MASTER RO GU'!E679</f>
        <v>0</v>
      </c>
      <c r="F679" s="30">
        <f>'[1]MASTER RO GU'!F679</f>
        <v>0</v>
      </c>
      <c r="G679" s="30">
        <f>'[1]MASTER RO GU'!I679</f>
        <v>16660000</v>
      </c>
      <c r="H679" s="30">
        <f>'[1]MASTER RO GU'!J679</f>
        <v>0</v>
      </c>
      <c r="I679" s="30">
        <f>'[1]MASTER RO GU'!L679</f>
        <v>16660000</v>
      </c>
      <c r="J679" s="30">
        <f t="shared" si="316"/>
        <v>25000</v>
      </c>
      <c r="K679" s="37">
        <f t="shared" si="327"/>
        <v>340000</v>
      </c>
      <c r="L679" s="31">
        <f t="shared" si="309"/>
        <v>315000</v>
      </c>
      <c r="M679" s="23">
        <f t="shared" si="328"/>
        <v>0.98</v>
      </c>
      <c r="N679" s="23">
        <f t="shared" si="306"/>
        <v>0.98147058823529409</v>
      </c>
      <c r="O679" s="38">
        <f>C676-O676</f>
        <v>1261000</v>
      </c>
      <c r="P679" s="145">
        <f t="shared" si="304"/>
        <v>1576000</v>
      </c>
    </row>
    <row r="680" spans="1:16" s="39" customFormat="1" ht="17.25" customHeight="1" x14ac:dyDescent="0.25">
      <c r="A680" s="104" t="s">
        <v>127</v>
      </c>
      <c r="B680" s="105" t="s">
        <v>35</v>
      </c>
      <c r="C680" s="37">
        <f>SUM(C681,C686)</f>
        <v>17000000</v>
      </c>
      <c r="D680" s="30">
        <f>'[1]MASTER SPD '!G680</f>
        <v>16685000</v>
      </c>
      <c r="E680" s="30">
        <f>'[1]MASTER RO GU'!E680</f>
        <v>0</v>
      </c>
      <c r="F680" s="30">
        <f>'[1]MASTER RO GU'!F680</f>
        <v>0</v>
      </c>
      <c r="G680" s="30">
        <f>'[1]MASTER RO GU'!I680</f>
        <v>16660000</v>
      </c>
      <c r="H680" s="30">
        <f>'[1]MASTER RO GU'!J680</f>
        <v>0</v>
      </c>
      <c r="I680" s="30">
        <f>'[1]MASTER RO GU'!L680</f>
        <v>16660000</v>
      </c>
      <c r="J680" s="30">
        <f t="shared" si="316"/>
        <v>25000</v>
      </c>
      <c r="K680" s="37">
        <f>SUM(K681,K686)</f>
        <v>340000</v>
      </c>
      <c r="L680" s="31">
        <f t="shared" si="309"/>
        <v>315000</v>
      </c>
      <c r="M680" s="23">
        <f t="shared" si="328"/>
        <v>0.98</v>
      </c>
      <c r="N680" s="23">
        <f t="shared" si="306"/>
        <v>0.98147058823529409</v>
      </c>
      <c r="O680" s="38"/>
      <c r="P680" s="145">
        <f t="shared" si="304"/>
        <v>315000</v>
      </c>
    </row>
    <row r="681" spans="1:16" s="39" customFormat="1" ht="17.25" customHeight="1" x14ac:dyDescent="0.25">
      <c r="A681" s="104" t="s">
        <v>36</v>
      </c>
      <c r="B681" s="105" t="s">
        <v>37</v>
      </c>
      <c r="C681" s="37">
        <f>C682</f>
        <v>9290000</v>
      </c>
      <c r="D681" s="30">
        <f>'[1]MASTER SPD '!G681</f>
        <v>8975000</v>
      </c>
      <c r="E681" s="30">
        <f>'[1]MASTER RO GU'!E681</f>
        <v>0</v>
      </c>
      <c r="F681" s="30">
        <f>'[1]MASTER RO GU'!F681</f>
        <v>0</v>
      </c>
      <c r="G681" s="30">
        <f>'[1]MASTER RO GU'!I681</f>
        <v>8975000</v>
      </c>
      <c r="H681" s="30">
        <f>'[1]MASTER RO GU'!J681</f>
        <v>0</v>
      </c>
      <c r="I681" s="30">
        <f>'[1]MASTER RO GU'!L681</f>
        <v>8975000</v>
      </c>
      <c r="J681" s="30">
        <f t="shared" si="316"/>
        <v>0</v>
      </c>
      <c r="K681" s="37">
        <f t="shared" ref="K681" si="329">K682</f>
        <v>315000</v>
      </c>
      <c r="L681" s="31">
        <f t="shared" si="309"/>
        <v>315000</v>
      </c>
      <c r="M681" s="23">
        <f t="shared" si="328"/>
        <v>0.96609257265877291</v>
      </c>
      <c r="N681" s="23">
        <f t="shared" si="306"/>
        <v>0.96609257265877291</v>
      </c>
      <c r="O681" s="38">
        <v>10850000</v>
      </c>
      <c r="P681" s="145">
        <f t="shared" si="304"/>
        <v>11165000</v>
      </c>
    </row>
    <row r="682" spans="1:16" s="39" customFormat="1" ht="17.25" customHeight="1" x14ac:dyDescent="0.25">
      <c r="A682" s="104" t="s">
        <v>38</v>
      </c>
      <c r="B682" s="105" t="s">
        <v>39</v>
      </c>
      <c r="C682" s="37">
        <f>SUM(C683:C685)</f>
        <v>9290000</v>
      </c>
      <c r="D682" s="30">
        <f>'[1]MASTER SPD '!G682</f>
        <v>8975000</v>
      </c>
      <c r="E682" s="30">
        <f>'[1]MASTER RO GU'!E682</f>
        <v>0</v>
      </c>
      <c r="F682" s="30">
        <f>'[1]MASTER RO GU'!F682</f>
        <v>0</v>
      </c>
      <c r="G682" s="30">
        <f>'[1]MASTER RO GU'!I682</f>
        <v>8975000</v>
      </c>
      <c r="H682" s="30">
        <f>'[1]MASTER RO GU'!J682</f>
        <v>0</v>
      </c>
      <c r="I682" s="30">
        <f>'[1]MASTER RO GU'!L682</f>
        <v>8975000</v>
      </c>
      <c r="J682" s="30">
        <f t="shared" si="316"/>
        <v>0</v>
      </c>
      <c r="K682" s="37">
        <f>SUM(K683:K685)</f>
        <v>315000</v>
      </c>
      <c r="L682" s="31">
        <f t="shared" si="309"/>
        <v>315000</v>
      </c>
      <c r="M682" s="23">
        <f t="shared" si="328"/>
        <v>0.96609257265877291</v>
      </c>
      <c r="N682" s="23">
        <f t="shared" si="306"/>
        <v>0.96609257265877291</v>
      </c>
      <c r="O682" s="38"/>
      <c r="P682" s="145">
        <f t="shared" si="304"/>
        <v>315000</v>
      </c>
    </row>
    <row r="683" spans="1:16" s="51" customFormat="1" ht="17.25" customHeight="1" x14ac:dyDescent="0.25">
      <c r="A683" s="106" t="s">
        <v>97</v>
      </c>
      <c r="B683" s="107" t="s">
        <v>128</v>
      </c>
      <c r="C683" s="49">
        <v>2000000</v>
      </c>
      <c r="D683" s="44">
        <f>'[1]MASTER SPD '!G683</f>
        <v>2000000</v>
      </c>
      <c r="E683" s="44">
        <f>'[1]MASTER RO GU'!E683</f>
        <v>0</v>
      </c>
      <c r="F683" s="44">
        <f>'[1]MASTER RO GU'!F683</f>
        <v>0</v>
      </c>
      <c r="G683" s="44">
        <f>'[1]MASTER RO GU'!I683</f>
        <v>2000000</v>
      </c>
      <c r="H683" s="44">
        <f>'[1]MASTER RO GU'!J683</f>
        <v>0</v>
      </c>
      <c r="I683" s="44">
        <f>'[1]MASTER RO GU'!L683</f>
        <v>2000000</v>
      </c>
      <c r="J683" s="44">
        <f t="shared" si="316"/>
        <v>0</v>
      </c>
      <c r="K683" s="43">
        <f>C683-I683</f>
        <v>0</v>
      </c>
      <c r="L683" s="31">
        <f t="shared" si="309"/>
        <v>0</v>
      </c>
      <c r="M683" s="23">
        <f t="shared" si="328"/>
        <v>1</v>
      </c>
      <c r="N683" s="23">
        <f t="shared" si="306"/>
        <v>1</v>
      </c>
      <c r="O683" s="50">
        <f>O681-O676</f>
        <v>771000</v>
      </c>
      <c r="P683" s="145">
        <f t="shared" si="304"/>
        <v>771000</v>
      </c>
    </row>
    <row r="684" spans="1:16" s="46" customFormat="1" ht="21" customHeight="1" x14ac:dyDescent="0.25">
      <c r="A684" s="106" t="s">
        <v>40</v>
      </c>
      <c r="B684" s="108" t="s">
        <v>41</v>
      </c>
      <c r="C684" s="43">
        <v>3540000</v>
      </c>
      <c r="D684" s="44">
        <f>'[1]MASTER SPD '!G684</f>
        <v>3540000</v>
      </c>
      <c r="E684" s="44">
        <f>'[1]MASTER RO GU'!E684</f>
        <v>0</v>
      </c>
      <c r="F684" s="44">
        <f>'[1]MASTER RO GU'!F684</f>
        <v>0</v>
      </c>
      <c r="G684" s="44">
        <f>'[1]MASTER RO GU'!I684</f>
        <v>3540000</v>
      </c>
      <c r="H684" s="44">
        <f>'[1]MASTER RO GU'!J684</f>
        <v>0</v>
      </c>
      <c r="I684" s="44">
        <f>'[1]MASTER RO GU'!L684</f>
        <v>3540000</v>
      </c>
      <c r="J684" s="44">
        <f t="shared" si="316"/>
        <v>0</v>
      </c>
      <c r="K684" s="43">
        <f>C684-I684</f>
        <v>0</v>
      </c>
      <c r="L684" s="31">
        <f t="shared" si="309"/>
        <v>0</v>
      </c>
      <c r="M684" s="23">
        <f t="shared" si="328"/>
        <v>1</v>
      </c>
      <c r="N684" s="23">
        <f t="shared" si="306"/>
        <v>1</v>
      </c>
      <c r="O684" s="45"/>
      <c r="P684" s="145">
        <f t="shared" si="304"/>
        <v>0</v>
      </c>
    </row>
    <row r="685" spans="1:16" s="51" customFormat="1" ht="17.45" customHeight="1" x14ac:dyDescent="0.25">
      <c r="A685" s="109" t="s">
        <v>52</v>
      </c>
      <c r="B685" s="110" t="s">
        <v>53</v>
      </c>
      <c r="C685" s="49">
        <v>3750000</v>
      </c>
      <c r="D685" s="44">
        <f>'[1]MASTER SPD '!G685</f>
        <v>3435000</v>
      </c>
      <c r="E685" s="44">
        <f>'[1]MASTER RO GU'!E685</f>
        <v>0</v>
      </c>
      <c r="F685" s="44">
        <f>'[1]MASTER RO GU'!F685</f>
        <v>0</v>
      </c>
      <c r="G685" s="44">
        <f>'[1]MASTER RO GU'!I685</f>
        <v>3435000</v>
      </c>
      <c r="H685" s="44">
        <f>'[1]MASTER RO GU'!J685</f>
        <v>0</v>
      </c>
      <c r="I685" s="44">
        <f>'[1]MASTER RO GU'!L685</f>
        <v>3435000</v>
      </c>
      <c r="J685" s="44">
        <f t="shared" si="316"/>
        <v>0</v>
      </c>
      <c r="K685" s="43">
        <f>C685-I685</f>
        <v>315000</v>
      </c>
      <c r="L685" s="31">
        <f t="shared" si="309"/>
        <v>315000</v>
      </c>
      <c r="M685" s="54">
        <f t="shared" si="328"/>
        <v>0.91600000000000004</v>
      </c>
      <c r="N685" s="23">
        <f t="shared" si="306"/>
        <v>0.91600000000000004</v>
      </c>
      <c r="O685" s="50"/>
      <c r="P685" s="145">
        <f t="shared" si="304"/>
        <v>315000</v>
      </c>
    </row>
    <row r="686" spans="1:16" s="39" customFormat="1" ht="17.25" customHeight="1" x14ac:dyDescent="0.25">
      <c r="A686" s="104" t="s">
        <v>44</v>
      </c>
      <c r="B686" s="216" t="s">
        <v>45</v>
      </c>
      <c r="C686" s="37">
        <f>C687</f>
        <v>7710000</v>
      </c>
      <c r="D686" s="30">
        <f>'[1]MASTER SPD '!G686</f>
        <v>7710000</v>
      </c>
      <c r="E686" s="30">
        <f>'[1]MASTER RO GU'!E686</f>
        <v>0</v>
      </c>
      <c r="F686" s="30">
        <f>'[1]MASTER RO GU'!F686</f>
        <v>0</v>
      </c>
      <c r="G686" s="30">
        <f>'[1]MASTER RO GU'!I686</f>
        <v>7685000</v>
      </c>
      <c r="H686" s="30">
        <f>'[1]MASTER RO GU'!J686</f>
        <v>0</v>
      </c>
      <c r="I686" s="30">
        <f>'[1]MASTER RO GU'!L686</f>
        <v>7685000</v>
      </c>
      <c r="J686" s="30">
        <f t="shared" si="316"/>
        <v>25000</v>
      </c>
      <c r="K686" s="37">
        <f t="shared" ref="K686:K687" si="330">K687</f>
        <v>25000</v>
      </c>
      <c r="L686" s="31">
        <f t="shared" si="309"/>
        <v>0</v>
      </c>
      <c r="M686" s="23">
        <f t="shared" si="328"/>
        <v>0.99675745784695202</v>
      </c>
      <c r="N686" s="23">
        <f t="shared" si="306"/>
        <v>1</v>
      </c>
      <c r="O686" s="38"/>
      <c r="P686" s="145">
        <f t="shared" si="304"/>
        <v>0</v>
      </c>
    </row>
    <row r="687" spans="1:16" s="39" customFormat="1" ht="17.25" customHeight="1" x14ac:dyDescent="0.25">
      <c r="A687" s="104" t="s">
        <v>46</v>
      </c>
      <c r="B687" s="216" t="s">
        <v>47</v>
      </c>
      <c r="C687" s="37">
        <f>C688</f>
        <v>7710000</v>
      </c>
      <c r="D687" s="30">
        <f>'[1]MASTER SPD '!G687</f>
        <v>7710000</v>
      </c>
      <c r="E687" s="30">
        <f>'[1]MASTER RO GU'!E687</f>
        <v>0</v>
      </c>
      <c r="F687" s="30">
        <f>'[1]MASTER RO GU'!F687</f>
        <v>0</v>
      </c>
      <c r="G687" s="30">
        <f>'[1]MASTER RO GU'!I687</f>
        <v>7685000</v>
      </c>
      <c r="H687" s="30">
        <f>'[1]MASTER RO GU'!J687</f>
        <v>0</v>
      </c>
      <c r="I687" s="30">
        <f>'[1]MASTER RO GU'!L687</f>
        <v>7685000</v>
      </c>
      <c r="J687" s="30">
        <f t="shared" si="316"/>
        <v>25000</v>
      </c>
      <c r="K687" s="37">
        <f t="shared" si="330"/>
        <v>25000</v>
      </c>
      <c r="L687" s="31">
        <f t="shared" si="309"/>
        <v>0</v>
      </c>
      <c r="M687" s="23">
        <f t="shared" si="328"/>
        <v>0.99675745784695202</v>
      </c>
      <c r="N687" s="23">
        <f t="shared" si="306"/>
        <v>1</v>
      </c>
      <c r="O687" s="38"/>
      <c r="P687" s="145">
        <f t="shared" si="304"/>
        <v>0</v>
      </c>
    </row>
    <row r="688" spans="1:16" s="51" customFormat="1" ht="17.25" customHeight="1" x14ac:dyDescent="0.25">
      <c r="A688" s="109" t="s">
        <v>374</v>
      </c>
      <c r="B688" s="219" t="s">
        <v>375</v>
      </c>
      <c r="C688" s="49">
        <v>7710000</v>
      </c>
      <c r="D688" s="44">
        <f>'[1]MASTER SPD '!G688</f>
        <v>7710000</v>
      </c>
      <c r="E688" s="44">
        <f>'[1]MASTER RO GU'!E688</f>
        <v>0</v>
      </c>
      <c r="F688" s="44">
        <f>'[1]MASTER RO GU'!F688</f>
        <v>0</v>
      </c>
      <c r="G688" s="44">
        <f>'[1]MASTER RO GU'!I688</f>
        <v>7685000</v>
      </c>
      <c r="H688" s="44">
        <f>'[1]MASTER RO GU'!J688</f>
        <v>0</v>
      </c>
      <c r="I688" s="44">
        <f>'[1]MASTER RO GU'!L688</f>
        <v>7685000</v>
      </c>
      <c r="J688" s="44">
        <f t="shared" si="316"/>
        <v>25000</v>
      </c>
      <c r="K688" s="43">
        <f>C688-I688</f>
        <v>25000</v>
      </c>
      <c r="L688" s="31">
        <f t="shared" si="309"/>
        <v>0</v>
      </c>
      <c r="M688" s="23">
        <f t="shared" si="328"/>
        <v>0.99675745784695202</v>
      </c>
      <c r="N688" s="23">
        <f t="shared" si="306"/>
        <v>1</v>
      </c>
      <c r="O688" s="50"/>
      <c r="P688" s="145">
        <f t="shared" si="304"/>
        <v>0</v>
      </c>
    </row>
    <row r="689" spans="1:16" ht="8.25" customHeight="1" x14ac:dyDescent="0.25">
      <c r="A689" s="235"/>
      <c r="B689" s="42"/>
      <c r="C689" s="43"/>
      <c r="D689" s="44">
        <f>'[1]MASTER SPD '!G689</f>
        <v>0</v>
      </c>
      <c r="E689" s="44">
        <f>'[1]MASTER RO GU'!E689</f>
        <v>0</v>
      </c>
      <c r="F689" s="44">
        <f>'[1]MASTER RO GU'!F689</f>
        <v>0</v>
      </c>
      <c r="G689" s="44">
        <f>'[1]MASTER RO GU'!I689</f>
        <v>0</v>
      </c>
      <c r="H689" s="44">
        <f>'[1]MASTER RO GU'!J689</f>
        <v>0</v>
      </c>
      <c r="I689" s="44">
        <f>'[1]MASTER RO GU'!L689</f>
        <v>0</v>
      </c>
      <c r="J689" s="44">
        <f t="shared" si="316"/>
        <v>0</v>
      </c>
      <c r="K689" s="52"/>
      <c r="L689" s="31">
        <f t="shared" si="309"/>
        <v>0</v>
      </c>
      <c r="M689" s="53"/>
      <c r="N689" s="23"/>
      <c r="P689" s="145">
        <f t="shared" si="304"/>
        <v>0</v>
      </c>
    </row>
    <row r="690" spans="1:16" s="51" customFormat="1" ht="23.25" customHeight="1" x14ac:dyDescent="0.25">
      <c r="A690" s="231" t="s">
        <v>441</v>
      </c>
      <c r="B690" s="34" t="s">
        <v>442</v>
      </c>
      <c r="C690" s="36">
        <f>SUM(C691,C703)</f>
        <v>85184000</v>
      </c>
      <c r="D690" s="206">
        <f>'[1]MASTER SPD '!G690</f>
        <v>85184000</v>
      </c>
      <c r="E690" s="206">
        <f>'[1]MASTER RO GU'!E690</f>
        <v>0</v>
      </c>
      <c r="F690" s="206">
        <f>'[1]MASTER RO GU'!F690</f>
        <v>0</v>
      </c>
      <c r="G690" s="206">
        <f>'[1]MASTER RO GU'!I690</f>
        <v>81339000</v>
      </c>
      <c r="H690" s="206">
        <f>'[1]MASTER RO GU'!J690</f>
        <v>0</v>
      </c>
      <c r="I690" s="206">
        <f>'[1]MASTER RO GU'!L690</f>
        <v>81339000</v>
      </c>
      <c r="J690" s="206">
        <f t="shared" si="316"/>
        <v>3845000</v>
      </c>
      <c r="K690" s="206">
        <f t="shared" ref="K690" si="331">SUM(K691,K703)</f>
        <v>3845000</v>
      </c>
      <c r="L690" s="78">
        <f t="shared" si="309"/>
        <v>0</v>
      </c>
      <c r="M690" s="237">
        <f t="shared" ref="M690:M701" si="332">I690/C690*100%</f>
        <v>0.95486241547708495</v>
      </c>
      <c r="N690" s="237">
        <f t="shared" si="306"/>
        <v>1</v>
      </c>
      <c r="O690" s="50"/>
      <c r="P690" s="145">
        <f t="shared" si="304"/>
        <v>0</v>
      </c>
    </row>
    <row r="691" spans="1:16" s="39" customFormat="1" ht="20.25" customHeight="1" x14ac:dyDescent="0.25">
      <c r="A691" s="231" t="s">
        <v>443</v>
      </c>
      <c r="B691" s="372" t="s">
        <v>444</v>
      </c>
      <c r="C691" s="72">
        <f>C692</f>
        <v>24000000</v>
      </c>
      <c r="D691" s="71">
        <f>'[1]MASTER SPD '!G691</f>
        <v>24000000</v>
      </c>
      <c r="E691" s="71">
        <f>'[1]MASTER RO GU'!E691</f>
        <v>0</v>
      </c>
      <c r="F691" s="71">
        <f>'[1]MASTER RO GU'!F691</f>
        <v>0</v>
      </c>
      <c r="G691" s="71">
        <f>'[1]MASTER RO GU'!I691</f>
        <v>23905000</v>
      </c>
      <c r="H691" s="71">
        <f>'[1]MASTER RO GU'!J691</f>
        <v>0</v>
      </c>
      <c r="I691" s="71">
        <f>'[1]MASTER RO GU'!L691</f>
        <v>23905000</v>
      </c>
      <c r="J691" s="30">
        <f t="shared" si="316"/>
        <v>95000</v>
      </c>
      <c r="K691" s="37">
        <f t="shared" ref="K691:K692" si="333">K692</f>
        <v>95000</v>
      </c>
      <c r="L691" s="22">
        <f t="shared" si="309"/>
        <v>0</v>
      </c>
      <c r="M691" s="32">
        <f t="shared" si="332"/>
        <v>0.99604166666666671</v>
      </c>
      <c r="N691" s="32">
        <f t="shared" si="306"/>
        <v>1</v>
      </c>
      <c r="O691" s="38"/>
      <c r="P691" s="145">
        <f t="shared" si="304"/>
        <v>0</v>
      </c>
    </row>
    <row r="692" spans="1:16" s="39" customFormat="1" ht="17.25" customHeight="1" x14ac:dyDescent="0.25">
      <c r="A692" s="104" t="s">
        <v>31</v>
      </c>
      <c r="B692" s="105" t="s">
        <v>32</v>
      </c>
      <c r="C692" s="37">
        <f>C693</f>
        <v>24000000</v>
      </c>
      <c r="D692" s="30">
        <f>'[1]MASTER SPD '!G692</f>
        <v>24000000</v>
      </c>
      <c r="E692" s="30">
        <f>'[1]MASTER RO GU'!E692</f>
        <v>0</v>
      </c>
      <c r="F692" s="30">
        <f>'[1]MASTER RO GU'!F692</f>
        <v>0</v>
      </c>
      <c r="G692" s="30">
        <f>'[1]MASTER RO GU'!I692</f>
        <v>23905000</v>
      </c>
      <c r="H692" s="30">
        <f>'[1]MASTER RO GU'!J692</f>
        <v>0</v>
      </c>
      <c r="I692" s="30">
        <f>'[1]MASTER RO GU'!L692</f>
        <v>23905000</v>
      </c>
      <c r="J692" s="30">
        <f t="shared" si="316"/>
        <v>95000</v>
      </c>
      <c r="K692" s="37">
        <f t="shared" si="333"/>
        <v>95000</v>
      </c>
      <c r="L692" s="22">
        <f t="shared" si="309"/>
        <v>0</v>
      </c>
      <c r="M692" s="32">
        <f t="shared" si="332"/>
        <v>0.99604166666666671</v>
      </c>
      <c r="N692" s="32">
        <f t="shared" si="306"/>
        <v>1</v>
      </c>
      <c r="O692" s="38"/>
      <c r="P692" s="145">
        <f t="shared" si="304"/>
        <v>0</v>
      </c>
    </row>
    <row r="693" spans="1:16" s="39" customFormat="1" ht="17.25" customHeight="1" x14ac:dyDescent="0.25">
      <c r="A693" s="104" t="s">
        <v>127</v>
      </c>
      <c r="B693" s="105" t="s">
        <v>35</v>
      </c>
      <c r="C693" s="37">
        <f>SUM(C694,C699)</f>
        <v>24000000</v>
      </c>
      <c r="D693" s="30">
        <f>'[1]MASTER SPD '!G693</f>
        <v>24000000</v>
      </c>
      <c r="E693" s="30">
        <f>'[1]MASTER RO GU'!E693</f>
        <v>0</v>
      </c>
      <c r="F693" s="30">
        <f>'[1]MASTER RO GU'!F693</f>
        <v>0</v>
      </c>
      <c r="G693" s="30">
        <f>'[1]MASTER RO GU'!I693</f>
        <v>23905000</v>
      </c>
      <c r="H693" s="30">
        <f>'[1]MASTER RO GU'!J693</f>
        <v>0</v>
      </c>
      <c r="I693" s="30">
        <f>'[1]MASTER RO GU'!L693</f>
        <v>23905000</v>
      </c>
      <c r="J693" s="30">
        <f t="shared" si="316"/>
        <v>95000</v>
      </c>
      <c r="K693" s="37">
        <f t="shared" ref="K693" si="334">SUM(K694,K699)</f>
        <v>95000</v>
      </c>
      <c r="L693" s="22">
        <f t="shared" si="309"/>
        <v>0</v>
      </c>
      <c r="M693" s="32">
        <f t="shared" si="332"/>
        <v>0.99604166666666671</v>
      </c>
      <c r="N693" s="32">
        <f t="shared" si="306"/>
        <v>1</v>
      </c>
      <c r="O693" s="38"/>
      <c r="P693" s="145">
        <f t="shared" si="304"/>
        <v>0</v>
      </c>
    </row>
    <row r="694" spans="1:16" s="39" customFormat="1" ht="17.25" customHeight="1" x14ac:dyDescent="0.25">
      <c r="A694" s="104" t="s">
        <v>36</v>
      </c>
      <c r="B694" s="105" t="s">
        <v>37</v>
      </c>
      <c r="C694" s="37">
        <f>C695</f>
        <v>7500000</v>
      </c>
      <c r="D694" s="30">
        <f>'[1]MASTER SPD '!G694</f>
        <v>7500000</v>
      </c>
      <c r="E694" s="30">
        <f>'[1]MASTER RO GU'!E694</f>
        <v>0</v>
      </c>
      <c r="F694" s="30">
        <f>'[1]MASTER RO GU'!F694</f>
        <v>0</v>
      </c>
      <c r="G694" s="30">
        <f>'[1]MASTER RO GU'!I694</f>
        <v>7460000</v>
      </c>
      <c r="H694" s="30">
        <f>'[1]MASTER RO GU'!J694</f>
        <v>0</v>
      </c>
      <c r="I694" s="30">
        <f>'[1]MASTER RO GU'!L694</f>
        <v>7460000</v>
      </c>
      <c r="J694" s="30">
        <f t="shared" si="316"/>
        <v>40000</v>
      </c>
      <c r="K694" s="37">
        <f t="shared" ref="K694" si="335">K695</f>
        <v>40000</v>
      </c>
      <c r="L694" s="22">
        <f t="shared" si="309"/>
        <v>0</v>
      </c>
      <c r="M694" s="32">
        <f t="shared" si="332"/>
        <v>0.9946666666666667</v>
      </c>
      <c r="N694" s="32">
        <f t="shared" si="306"/>
        <v>1</v>
      </c>
      <c r="O694" s="38"/>
      <c r="P694" s="145">
        <f t="shared" si="304"/>
        <v>0</v>
      </c>
    </row>
    <row r="695" spans="1:16" s="39" customFormat="1" ht="17.25" customHeight="1" x14ac:dyDescent="0.25">
      <c r="A695" s="104" t="s">
        <v>38</v>
      </c>
      <c r="B695" s="105" t="s">
        <v>39</v>
      </c>
      <c r="C695" s="37">
        <f>SUM(C696:C698)</f>
        <v>7500000</v>
      </c>
      <c r="D695" s="30">
        <f>'[1]MASTER SPD '!G695</f>
        <v>7500000</v>
      </c>
      <c r="E695" s="30">
        <f>'[1]MASTER RO GU'!E695</f>
        <v>0</v>
      </c>
      <c r="F695" s="30">
        <f>'[1]MASTER RO GU'!F695</f>
        <v>0</v>
      </c>
      <c r="G695" s="30">
        <f>'[1]MASTER RO GU'!I695</f>
        <v>7460000</v>
      </c>
      <c r="H695" s="30">
        <f>'[1]MASTER RO GU'!J695</f>
        <v>0</v>
      </c>
      <c r="I695" s="30">
        <f>'[1]MASTER RO GU'!L695</f>
        <v>7460000</v>
      </c>
      <c r="J695" s="30">
        <f t="shared" si="316"/>
        <v>40000</v>
      </c>
      <c r="K695" s="37">
        <f t="shared" ref="K695" si="336">SUM(K696:K698)</f>
        <v>40000</v>
      </c>
      <c r="L695" s="22">
        <f t="shared" si="309"/>
        <v>0</v>
      </c>
      <c r="M695" s="32">
        <f t="shared" si="332"/>
        <v>0.9946666666666667</v>
      </c>
      <c r="N695" s="32">
        <f t="shared" si="306"/>
        <v>1</v>
      </c>
      <c r="O695" s="38"/>
      <c r="P695" s="145">
        <f t="shared" si="304"/>
        <v>0</v>
      </c>
    </row>
    <row r="696" spans="1:16" s="46" customFormat="1" ht="16.5" customHeight="1" x14ac:dyDescent="0.25">
      <c r="A696" s="106" t="s">
        <v>40</v>
      </c>
      <c r="B696" s="108" t="s">
        <v>41</v>
      </c>
      <c r="C696" s="43">
        <v>1136000</v>
      </c>
      <c r="D696" s="44">
        <f>'[1]MASTER SPD '!G696</f>
        <v>1136000</v>
      </c>
      <c r="E696" s="44">
        <f>'[1]MASTER RO GU'!E696</f>
        <v>0</v>
      </c>
      <c r="F696" s="44">
        <f>'[1]MASTER RO GU'!F696</f>
        <v>0</v>
      </c>
      <c r="G696" s="44">
        <f>'[1]MASTER RO GU'!I696</f>
        <v>1136000</v>
      </c>
      <c r="H696" s="44">
        <f>'[1]MASTER RO GU'!J696</f>
        <v>0</v>
      </c>
      <c r="I696" s="44">
        <f>'[1]MASTER RO GU'!L696</f>
        <v>1136000</v>
      </c>
      <c r="J696" s="44">
        <f t="shared" si="316"/>
        <v>0</v>
      </c>
      <c r="K696" s="43">
        <f>C696-I696</f>
        <v>0</v>
      </c>
      <c r="L696" s="31">
        <f t="shared" si="309"/>
        <v>0</v>
      </c>
      <c r="M696" s="23">
        <f t="shared" si="332"/>
        <v>1</v>
      </c>
      <c r="N696" s="23">
        <f t="shared" si="306"/>
        <v>1</v>
      </c>
      <c r="O696" s="45"/>
      <c r="P696" s="145">
        <f t="shared" ref="P696:P759" si="337">L696+O696</f>
        <v>0</v>
      </c>
    </row>
    <row r="697" spans="1:16" s="51" customFormat="1" ht="17.45" customHeight="1" x14ac:dyDescent="0.25">
      <c r="A697" s="109" t="s">
        <v>42</v>
      </c>
      <c r="B697" s="108" t="s">
        <v>43</v>
      </c>
      <c r="C697" s="49">
        <v>1564000</v>
      </c>
      <c r="D697" s="44">
        <f>'[1]MASTER SPD '!G697</f>
        <v>1564000</v>
      </c>
      <c r="E697" s="44">
        <f>'[1]MASTER RO GU'!E697</f>
        <v>0</v>
      </c>
      <c r="F697" s="44">
        <f>'[1]MASTER RO GU'!F697</f>
        <v>0</v>
      </c>
      <c r="G697" s="44">
        <f>'[1]MASTER RO GU'!I697</f>
        <v>1564000</v>
      </c>
      <c r="H697" s="44">
        <f>'[1]MASTER RO GU'!J697</f>
        <v>0</v>
      </c>
      <c r="I697" s="44">
        <f>'[1]MASTER RO GU'!L697</f>
        <v>1564000</v>
      </c>
      <c r="J697" s="44">
        <f t="shared" si="316"/>
        <v>0</v>
      </c>
      <c r="K697" s="43">
        <f>C697-I697</f>
        <v>0</v>
      </c>
      <c r="L697" s="31">
        <f t="shared" si="309"/>
        <v>0</v>
      </c>
      <c r="M697" s="23">
        <f t="shared" si="332"/>
        <v>1</v>
      </c>
      <c r="N697" s="23">
        <f t="shared" ref="N697:N769" si="338">D697/C697*100%</f>
        <v>1</v>
      </c>
      <c r="O697" s="50"/>
      <c r="P697" s="145">
        <f t="shared" si="337"/>
        <v>0</v>
      </c>
    </row>
    <row r="698" spans="1:16" s="51" customFormat="1" ht="17.25" customHeight="1" x14ac:dyDescent="0.25">
      <c r="A698" s="109" t="s">
        <v>54</v>
      </c>
      <c r="B698" s="107" t="s">
        <v>55</v>
      </c>
      <c r="C698" s="49">
        <v>4800000</v>
      </c>
      <c r="D698" s="44">
        <f>'[1]MASTER SPD '!G698</f>
        <v>4800000</v>
      </c>
      <c r="E698" s="44">
        <f>'[1]MASTER RO GU'!E698</f>
        <v>0</v>
      </c>
      <c r="F698" s="44">
        <f>'[1]MASTER RO GU'!F698</f>
        <v>0</v>
      </c>
      <c r="G698" s="44">
        <f>'[1]MASTER RO GU'!I698</f>
        <v>4760000</v>
      </c>
      <c r="H698" s="44">
        <f>'[1]MASTER RO GU'!J698</f>
        <v>0</v>
      </c>
      <c r="I698" s="44">
        <f>'[1]MASTER RO GU'!L698</f>
        <v>4760000</v>
      </c>
      <c r="J698" s="44">
        <f t="shared" si="316"/>
        <v>40000</v>
      </c>
      <c r="K698" s="43">
        <f>C698-I698</f>
        <v>40000</v>
      </c>
      <c r="L698" s="31">
        <f t="shared" si="309"/>
        <v>0</v>
      </c>
      <c r="M698" s="23">
        <f t="shared" si="332"/>
        <v>0.9916666666666667</v>
      </c>
      <c r="N698" s="23">
        <f t="shared" si="338"/>
        <v>1</v>
      </c>
      <c r="O698" s="50"/>
      <c r="P698" s="145">
        <f t="shared" si="337"/>
        <v>0</v>
      </c>
    </row>
    <row r="699" spans="1:16" s="39" customFormat="1" ht="17.25" customHeight="1" x14ac:dyDescent="0.25">
      <c r="A699" s="104" t="s">
        <v>44</v>
      </c>
      <c r="B699" s="216" t="s">
        <v>45</v>
      </c>
      <c r="C699" s="37">
        <f>C700</f>
        <v>16500000</v>
      </c>
      <c r="D699" s="30">
        <f>'[1]MASTER SPD '!G699</f>
        <v>16500000</v>
      </c>
      <c r="E699" s="30">
        <f>'[1]MASTER RO GU'!E699</f>
        <v>0</v>
      </c>
      <c r="F699" s="30">
        <f>'[1]MASTER RO GU'!F699</f>
        <v>0</v>
      </c>
      <c r="G699" s="30">
        <f>'[1]MASTER RO GU'!I699</f>
        <v>16445000</v>
      </c>
      <c r="H699" s="30">
        <f>'[1]MASTER RO GU'!J699</f>
        <v>0</v>
      </c>
      <c r="I699" s="30">
        <f>'[1]MASTER RO GU'!L699</f>
        <v>16445000</v>
      </c>
      <c r="J699" s="30">
        <f t="shared" si="316"/>
        <v>55000</v>
      </c>
      <c r="K699" s="37">
        <f t="shared" ref="K699:K700" si="339">K700</f>
        <v>55000</v>
      </c>
      <c r="L699" s="22">
        <f t="shared" si="309"/>
        <v>0</v>
      </c>
      <c r="M699" s="32">
        <f t="shared" si="332"/>
        <v>0.9966666666666667</v>
      </c>
      <c r="N699" s="32">
        <f t="shared" si="338"/>
        <v>1</v>
      </c>
      <c r="O699" s="38"/>
      <c r="P699" s="145">
        <f t="shared" si="337"/>
        <v>0</v>
      </c>
    </row>
    <row r="700" spans="1:16" s="39" customFormat="1" ht="17.25" customHeight="1" x14ac:dyDescent="0.25">
      <c r="A700" s="104" t="s">
        <v>46</v>
      </c>
      <c r="B700" s="216" t="s">
        <v>47</v>
      </c>
      <c r="C700" s="37">
        <f>C701</f>
        <v>16500000</v>
      </c>
      <c r="D700" s="30">
        <f>'[1]MASTER SPD '!G700</f>
        <v>16500000</v>
      </c>
      <c r="E700" s="30">
        <f>'[1]MASTER RO GU'!E700</f>
        <v>0</v>
      </c>
      <c r="F700" s="30">
        <f>'[1]MASTER RO GU'!F700</f>
        <v>0</v>
      </c>
      <c r="G700" s="30">
        <f>'[1]MASTER RO GU'!I700</f>
        <v>16445000</v>
      </c>
      <c r="H700" s="30">
        <f>'[1]MASTER RO GU'!J700</f>
        <v>0</v>
      </c>
      <c r="I700" s="30">
        <f>'[1]MASTER RO GU'!L700</f>
        <v>16445000</v>
      </c>
      <c r="J700" s="30">
        <f t="shared" si="316"/>
        <v>55000</v>
      </c>
      <c r="K700" s="37">
        <f t="shared" si="339"/>
        <v>55000</v>
      </c>
      <c r="L700" s="22">
        <f t="shared" si="309"/>
        <v>0</v>
      </c>
      <c r="M700" s="32">
        <f t="shared" si="332"/>
        <v>0.9966666666666667</v>
      </c>
      <c r="N700" s="32">
        <f t="shared" si="338"/>
        <v>1</v>
      </c>
      <c r="O700" s="38"/>
      <c r="P700" s="145">
        <f t="shared" si="337"/>
        <v>0</v>
      </c>
    </row>
    <row r="701" spans="1:16" s="51" customFormat="1" ht="17.25" customHeight="1" x14ac:dyDescent="0.25">
      <c r="A701" s="109" t="s">
        <v>374</v>
      </c>
      <c r="B701" s="219" t="s">
        <v>375</v>
      </c>
      <c r="C701" s="49">
        <v>16500000</v>
      </c>
      <c r="D701" s="44">
        <f>'[1]MASTER SPD '!G701</f>
        <v>16500000</v>
      </c>
      <c r="E701" s="44">
        <f>'[1]MASTER RO GU'!E701</f>
        <v>0</v>
      </c>
      <c r="F701" s="44">
        <f>'[1]MASTER RO GU'!F701</f>
        <v>0</v>
      </c>
      <c r="G701" s="44">
        <f>'[1]MASTER RO GU'!I701</f>
        <v>16445000</v>
      </c>
      <c r="H701" s="44">
        <f>'[1]MASTER RO GU'!J701</f>
        <v>0</v>
      </c>
      <c r="I701" s="44">
        <f>'[1]MASTER RO GU'!L701</f>
        <v>16445000</v>
      </c>
      <c r="J701" s="44">
        <f t="shared" si="316"/>
        <v>55000</v>
      </c>
      <c r="K701" s="43">
        <f>C701-I701</f>
        <v>55000</v>
      </c>
      <c r="L701" s="31">
        <f t="shared" si="309"/>
        <v>0</v>
      </c>
      <c r="M701" s="23">
        <f t="shared" si="332"/>
        <v>0.9966666666666667</v>
      </c>
      <c r="N701" s="23">
        <f t="shared" si="338"/>
        <v>1</v>
      </c>
      <c r="O701" s="50"/>
      <c r="P701" s="145">
        <f t="shared" si="337"/>
        <v>0</v>
      </c>
    </row>
    <row r="702" spans="1:16" ht="11.25" customHeight="1" x14ac:dyDescent="0.25">
      <c r="A702" s="106"/>
      <c r="B702" s="234"/>
      <c r="C702" s="43"/>
      <c r="D702" s="44"/>
      <c r="E702" s="44"/>
      <c r="F702" s="44"/>
      <c r="G702" s="44"/>
      <c r="H702" s="44"/>
      <c r="I702" s="44"/>
      <c r="J702" s="44"/>
      <c r="K702" s="52"/>
      <c r="L702" s="31"/>
      <c r="M702" s="53"/>
      <c r="N702" s="23"/>
      <c r="P702" s="145"/>
    </row>
    <row r="703" spans="1:16" s="25" customFormat="1" ht="19.5" customHeight="1" x14ac:dyDescent="0.25">
      <c r="A703" s="233" t="s">
        <v>445</v>
      </c>
      <c r="B703" s="352" t="s">
        <v>446</v>
      </c>
      <c r="C703" s="353">
        <f>C704</f>
        <v>61184000</v>
      </c>
      <c r="D703" s="71">
        <f>'[1]MASTER SPD '!G703</f>
        <v>61184000</v>
      </c>
      <c r="E703" s="71">
        <f>'[1]MASTER RO GU'!E703</f>
        <v>0</v>
      </c>
      <c r="F703" s="71">
        <f>'[1]MASTER RO GU'!F703</f>
        <v>0</v>
      </c>
      <c r="G703" s="71">
        <f>'[1]MASTER RO GU'!I703</f>
        <v>57434000</v>
      </c>
      <c r="H703" s="71">
        <f>'[1]MASTER RO GU'!J703</f>
        <v>0</v>
      </c>
      <c r="I703" s="71">
        <f>'[1]MASTER RO GU'!L703</f>
        <v>57434000</v>
      </c>
      <c r="J703" s="30">
        <f t="shared" si="316"/>
        <v>3750000</v>
      </c>
      <c r="K703" s="28">
        <f t="shared" ref="K703:K704" si="340">K704</f>
        <v>3750000</v>
      </c>
      <c r="L703" s="22">
        <f t="shared" ref="L703:L772" si="341">C703-D703</f>
        <v>0</v>
      </c>
      <c r="M703" s="32">
        <f t="shared" ref="M703:M713" si="342">I703/C703*100%</f>
        <v>0.93870946652719667</v>
      </c>
      <c r="N703" s="32">
        <f t="shared" si="338"/>
        <v>1</v>
      </c>
      <c r="O703" s="24"/>
      <c r="P703" s="145">
        <f t="shared" si="337"/>
        <v>0</v>
      </c>
    </row>
    <row r="704" spans="1:16" s="39" customFormat="1" ht="17.25" customHeight="1" x14ac:dyDescent="0.25">
      <c r="A704" s="104" t="s">
        <v>31</v>
      </c>
      <c r="B704" s="105" t="s">
        <v>32</v>
      </c>
      <c r="C704" s="37">
        <f>C705</f>
        <v>61184000</v>
      </c>
      <c r="D704" s="30">
        <f>'[1]MASTER SPD '!G704</f>
        <v>61184000</v>
      </c>
      <c r="E704" s="30">
        <f>'[1]MASTER RO GU'!E704</f>
        <v>0</v>
      </c>
      <c r="F704" s="30">
        <f>'[1]MASTER RO GU'!F704</f>
        <v>0</v>
      </c>
      <c r="G704" s="30">
        <f>'[1]MASTER RO GU'!I704</f>
        <v>57434000</v>
      </c>
      <c r="H704" s="30">
        <f>'[1]MASTER RO GU'!J704</f>
        <v>0</v>
      </c>
      <c r="I704" s="30">
        <f>'[1]MASTER RO GU'!L704</f>
        <v>57434000</v>
      </c>
      <c r="J704" s="30">
        <f t="shared" si="316"/>
        <v>3750000</v>
      </c>
      <c r="K704" s="37">
        <f t="shared" si="340"/>
        <v>3750000</v>
      </c>
      <c r="L704" s="22">
        <f t="shared" si="341"/>
        <v>0</v>
      </c>
      <c r="M704" s="32">
        <f t="shared" si="342"/>
        <v>0.93870946652719667</v>
      </c>
      <c r="N704" s="32">
        <f t="shared" si="338"/>
        <v>1</v>
      </c>
      <c r="O704" s="38"/>
      <c r="P704" s="145">
        <f t="shared" si="337"/>
        <v>0</v>
      </c>
    </row>
    <row r="705" spans="1:16" s="39" customFormat="1" ht="17.25" customHeight="1" x14ac:dyDescent="0.25">
      <c r="A705" s="104" t="s">
        <v>127</v>
      </c>
      <c r="B705" s="105" t="s">
        <v>35</v>
      </c>
      <c r="C705" s="37">
        <f>SUM(C706,C711)</f>
        <v>61184000</v>
      </c>
      <c r="D705" s="30">
        <f>'[1]MASTER SPD '!G705</f>
        <v>61184000</v>
      </c>
      <c r="E705" s="30">
        <f>'[1]MASTER RO GU'!E705</f>
        <v>0</v>
      </c>
      <c r="F705" s="30">
        <f>'[1]MASTER RO GU'!F705</f>
        <v>0</v>
      </c>
      <c r="G705" s="30">
        <f>'[1]MASTER RO GU'!I705</f>
        <v>57434000</v>
      </c>
      <c r="H705" s="30">
        <f>'[1]MASTER RO GU'!J705</f>
        <v>0</v>
      </c>
      <c r="I705" s="30">
        <f>'[1]MASTER RO GU'!L705</f>
        <v>57434000</v>
      </c>
      <c r="J705" s="30">
        <f t="shared" si="316"/>
        <v>3750000</v>
      </c>
      <c r="K705" s="37">
        <f t="shared" ref="K705" si="343">SUM(K706,K711)</f>
        <v>3750000</v>
      </c>
      <c r="L705" s="22">
        <f t="shared" si="341"/>
        <v>0</v>
      </c>
      <c r="M705" s="32">
        <f t="shared" si="342"/>
        <v>0.93870946652719667</v>
      </c>
      <c r="N705" s="32">
        <f t="shared" si="338"/>
        <v>1</v>
      </c>
      <c r="O705" s="38"/>
      <c r="P705" s="145">
        <f t="shared" si="337"/>
        <v>0</v>
      </c>
    </row>
    <row r="706" spans="1:16" s="39" customFormat="1" ht="17.25" customHeight="1" x14ac:dyDescent="0.25">
      <c r="A706" s="104" t="s">
        <v>36</v>
      </c>
      <c r="B706" s="105" t="s">
        <v>37</v>
      </c>
      <c r="C706" s="37">
        <f>C707</f>
        <v>11224000</v>
      </c>
      <c r="D706" s="30">
        <f>'[1]MASTER SPD '!G706</f>
        <v>11224000</v>
      </c>
      <c r="E706" s="30">
        <f>'[1]MASTER RO GU'!E706</f>
        <v>0</v>
      </c>
      <c r="F706" s="30">
        <f>'[1]MASTER RO GU'!F706</f>
        <v>0</v>
      </c>
      <c r="G706" s="30">
        <f>'[1]MASTER RO GU'!I706</f>
        <v>11224000</v>
      </c>
      <c r="H706" s="30">
        <f>'[1]MASTER RO GU'!J706</f>
        <v>0</v>
      </c>
      <c r="I706" s="30">
        <f>'[1]MASTER RO GU'!L706</f>
        <v>11224000</v>
      </c>
      <c r="J706" s="30">
        <f t="shared" si="316"/>
        <v>0</v>
      </c>
      <c r="K706" s="37">
        <f t="shared" ref="K706" si="344">K707</f>
        <v>0</v>
      </c>
      <c r="L706" s="22">
        <f t="shared" si="341"/>
        <v>0</v>
      </c>
      <c r="M706" s="32">
        <f t="shared" si="342"/>
        <v>1</v>
      </c>
      <c r="N706" s="32">
        <f t="shared" si="338"/>
        <v>1</v>
      </c>
      <c r="O706" s="38"/>
      <c r="P706" s="145">
        <f t="shared" si="337"/>
        <v>0</v>
      </c>
    </row>
    <row r="707" spans="1:16" s="39" customFormat="1" ht="17.25" customHeight="1" x14ac:dyDescent="0.25">
      <c r="A707" s="104" t="s">
        <v>38</v>
      </c>
      <c r="B707" s="105" t="s">
        <v>39</v>
      </c>
      <c r="C707" s="37">
        <f>SUM(C708:C710)</f>
        <v>11224000</v>
      </c>
      <c r="D707" s="30">
        <f>'[1]MASTER SPD '!G707</f>
        <v>11224000</v>
      </c>
      <c r="E707" s="30">
        <f>'[1]MASTER RO GU'!E707</f>
        <v>0</v>
      </c>
      <c r="F707" s="30">
        <f>'[1]MASTER RO GU'!F707</f>
        <v>0</v>
      </c>
      <c r="G707" s="30">
        <f>'[1]MASTER RO GU'!I707</f>
        <v>11224000</v>
      </c>
      <c r="H707" s="30">
        <f>'[1]MASTER RO GU'!J707</f>
        <v>0</v>
      </c>
      <c r="I707" s="30">
        <f>'[1]MASTER RO GU'!L707</f>
        <v>11224000</v>
      </c>
      <c r="J707" s="30">
        <f t="shared" si="316"/>
        <v>0</v>
      </c>
      <c r="K707" s="37">
        <f t="shared" ref="K707" si="345">SUM(K708:K709)</f>
        <v>0</v>
      </c>
      <c r="L707" s="22">
        <f t="shared" si="341"/>
        <v>0</v>
      </c>
      <c r="M707" s="32">
        <f t="shared" si="342"/>
        <v>1</v>
      </c>
      <c r="N707" s="32">
        <f t="shared" si="338"/>
        <v>1</v>
      </c>
      <c r="O707" s="38"/>
      <c r="P707" s="145">
        <f t="shared" si="337"/>
        <v>0</v>
      </c>
    </row>
    <row r="708" spans="1:16" s="46" customFormat="1" ht="19.5" customHeight="1" x14ac:dyDescent="0.25">
      <c r="A708" s="106" t="s">
        <v>40</v>
      </c>
      <c r="B708" s="108" t="s">
        <v>41</v>
      </c>
      <c r="C708" s="43">
        <v>1544000</v>
      </c>
      <c r="D708" s="44">
        <f>'[1]MASTER SPD '!G708</f>
        <v>1544000</v>
      </c>
      <c r="E708" s="44">
        <f>'[1]MASTER RO GU'!E708</f>
        <v>0</v>
      </c>
      <c r="F708" s="44">
        <f>'[1]MASTER RO GU'!F708</f>
        <v>0</v>
      </c>
      <c r="G708" s="44">
        <f>'[1]MASTER RO GU'!I708</f>
        <v>1544000</v>
      </c>
      <c r="H708" s="44">
        <f>'[1]MASTER RO GU'!J708</f>
        <v>0</v>
      </c>
      <c r="I708" s="44">
        <f>'[1]MASTER RO GU'!L708</f>
        <v>1544000</v>
      </c>
      <c r="J708" s="44">
        <f t="shared" si="316"/>
        <v>0</v>
      </c>
      <c r="K708" s="43">
        <f>C708-I708</f>
        <v>0</v>
      </c>
      <c r="L708" s="31">
        <f t="shared" si="341"/>
        <v>0</v>
      </c>
      <c r="M708" s="23">
        <f t="shared" si="342"/>
        <v>1</v>
      </c>
      <c r="N708" s="23">
        <f t="shared" si="338"/>
        <v>1</v>
      </c>
      <c r="O708" s="45"/>
      <c r="P708" s="145">
        <f t="shared" si="337"/>
        <v>0</v>
      </c>
    </row>
    <row r="709" spans="1:16" ht="21.75" customHeight="1" x14ac:dyDescent="0.25">
      <c r="A709" s="106" t="s">
        <v>42</v>
      </c>
      <c r="B709" s="108" t="s">
        <v>43</v>
      </c>
      <c r="C709" s="43">
        <v>2180000</v>
      </c>
      <c r="D709" s="44">
        <f>'[1]MASTER SPD '!G709</f>
        <v>2180000</v>
      </c>
      <c r="E709" s="44">
        <f>'[1]MASTER RO GU'!E709</f>
        <v>0</v>
      </c>
      <c r="F709" s="44">
        <f>'[1]MASTER RO GU'!F709</f>
        <v>0</v>
      </c>
      <c r="G709" s="44">
        <f>'[1]MASTER RO GU'!I709</f>
        <v>2180000</v>
      </c>
      <c r="H709" s="44">
        <f>'[1]MASTER RO GU'!J709</f>
        <v>0</v>
      </c>
      <c r="I709" s="44">
        <f>'[1]MASTER RO GU'!L709</f>
        <v>2180000</v>
      </c>
      <c r="J709" s="44">
        <f t="shared" si="316"/>
        <v>0</v>
      </c>
      <c r="K709" s="43">
        <f>C709-I709</f>
        <v>0</v>
      </c>
      <c r="L709" s="31">
        <f t="shared" si="341"/>
        <v>0</v>
      </c>
      <c r="M709" s="23">
        <f t="shared" si="342"/>
        <v>1</v>
      </c>
      <c r="N709" s="23">
        <f t="shared" si="338"/>
        <v>1</v>
      </c>
      <c r="P709" s="145">
        <f t="shared" si="337"/>
        <v>0</v>
      </c>
    </row>
    <row r="710" spans="1:16" ht="33" customHeight="1" x14ac:dyDescent="0.25">
      <c r="A710" s="106" t="s">
        <v>447</v>
      </c>
      <c r="B710" s="108" t="s">
        <v>448</v>
      </c>
      <c r="C710" s="43">
        <v>7500000</v>
      </c>
      <c r="D710" s="44">
        <f>'[1]MASTER SPD '!G710</f>
        <v>7500000</v>
      </c>
      <c r="E710" s="44">
        <f>'[1]MASTER RO GU'!E710</f>
        <v>0</v>
      </c>
      <c r="F710" s="44">
        <f>'[1]MASTER RO GU'!F710</f>
        <v>0</v>
      </c>
      <c r="G710" s="44">
        <f>'[1]MASTER RO GU'!I710</f>
        <v>7500000</v>
      </c>
      <c r="H710" s="44">
        <f>'[1]MASTER RO GU'!J710</f>
        <v>0</v>
      </c>
      <c r="I710" s="44">
        <f>'[1]MASTER RO GU'!L710</f>
        <v>7500000</v>
      </c>
      <c r="J710" s="44">
        <f t="shared" si="316"/>
        <v>0</v>
      </c>
      <c r="K710" s="43">
        <f>C710-I710</f>
        <v>0</v>
      </c>
      <c r="L710" s="31">
        <f t="shared" si="341"/>
        <v>0</v>
      </c>
      <c r="M710" s="23">
        <f t="shared" si="342"/>
        <v>1</v>
      </c>
      <c r="N710" s="23">
        <f t="shared" si="338"/>
        <v>1</v>
      </c>
      <c r="P710" s="145">
        <f t="shared" si="337"/>
        <v>0</v>
      </c>
    </row>
    <row r="711" spans="1:16" s="39" customFormat="1" ht="21.75" customHeight="1" x14ac:dyDescent="0.25">
      <c r="A711" s="104" t="s">
        <v>44</v>
      </c>
      <c r="B711" s="216" t="s">
        <v>45</v>
      </c>
      <c r="C711" s="37">
        <f>C712</f>
        <v>49960000</v>
      </c>
      <c r="D711" s="30">
        <f>'[1]MASTER SPD '!G711</f>
        <v>49960000</v>
      </c>
      <c r="E711" s="30">
        <f>'[1]MASTER RO GU'!E711</f>
        <v>0</v>
      </c>
      <c r="F711" s="30">
        <f>'[1]MASTER RO GU'!F711</f>
        <v>0</v>
      </c>
      <c r="G711" s="30">
        <f>'[1]MASTER RO GU'!I711</f>
        <v>46210000</v>
      </c>
      <c r="H711" s="30">
        <f>'[1]MASTER RO GU'!J711</f>
        <v>0</v>
      </c>
      <c r="I711" s="30">
        <f>'[1]MASTER RO GU'!L711</f>
        <v>46210000</v>
      </c>
      <c r="J711" s="30">
        <f t="shared" si="316"/>
        <v>3750000</v>
      </c>
      <c r="K711" s="37">
        <f t="shared" ref="K711:K712" si="346">K712</f>
        <v>3750000</v>
      </c>
      <c r="L711" s="22">
        <f t="shared" si="341"/>
        <v>0</v>
      </c>
      <c r="M711" s="32">
        <f t="shared" si="342"/>
        <v>0.92493995196156931</v>
      </c>
      <c r="N711" s="32">
        <f t="shared" si="338"/>
        <v>1</v>
      </c>
      <c r="O711" s="38"/>
      <c r="P711" s="145">
        <f t="shared" si="337"/>
        <v>0</v>
      </c>
    </row>
    <row r="712" spans="1:16" s="25" customFormat="1" ht="31.5" customHeight="1" x14ac:dyDescent="0.25">
      <c r="A712" s="220" t="s">
        <v>449</v>
      </c>
      <c r="B712" s="230" t="s">
        <v>450</v>
      </c>
      <c r="C712" s="28">
        <f>C713</f>
        <v>49960000</v>
      </c>
      <c r="D712" s="30">
        <f>'[1]MASTER SPD '!G712</f>
        <v>49960000</v>
      </c>
      <c r="E712" s="30">
        <f>'[1]MASTER RO GU'!E712</f>
        <v>0</v>
      </c>
      <c r="F712" s="30">
        <f>'[1]MASTER RO GU'!F712</f>
        <v>0</v>
      </c>
      <c r="G712" s="30">
        <f>'[1]MASTER RO GU'!I712</f>
        <v>46210000</v>
      </c>
      <c r="H712" s="30">
        <f>'[1]MASTER RO GU'!J712</f>
        <v>0</v>
      </c>
      <c r="I712" s="30">
        <f>'[1]MASTER RO GU'!L712</f>
        <v>46210000</v>
      </c>
      <c r="J712" s="30">
        <f t="shared" si="316"/>
        <v>3750000</v>
      </c>
      <c r="K712" s="28">
        <f t="shared" si="346"/>
        <v>3750000</v>
      </c>
      <c r="L712" s="22">
        <f t="shared" si="341"/>
        <v>0</v>
      </c>
      <c r="M712" s="32">
        <f t="shared" si="342"/>
        <v>0.92493995196156931</v>
      </c>
      <c r="N712" s="32">
        <f t="shared" si="338"/>
        <v>1</v>
      </c>
      <c r="O712" s="24"/>
      <c r="P712" s="145">
        <f t="shared" si="337"/>
        <v>0</v>
      </c>
    </row>
    <row r="713" spans="1:16" s="51" customFormat="1" ht="17.25" customHeight="1" x14ac:dyDescent="0.25">
      <c r="A713" s="109" t="s">
        <v>451</v>
      </c>
      <c r="B713" s="219" t="s">
        <v>452</v>
      </c>
      <c r="C713" s="88">
        <v>49960000</v>
      </c>
      <c r="D713" s="44">
        <f>'[1]MASTER SPD '!G713</f>
        <v>49960000</v>
      </c>
      <c r="E713" s="44">
        <f>'[1]MASTER RO GU'!E713</f>
        <v>0</v>
      </c>
      <c r="F713" s="44">
        <f>'[1]MASTER RO GU'!F713</f>
        <v>0</v>
      </c>
      <c r="G713" s="44">
        <f>'[1]MASTER RO GU'!I713</f>
        <v>46210000</v>
      </c>
      <c r="H713" s="44">
        <f>'[1]MASTER RO GU'!J713</f>
        <v>0</v>
      </c>
      <c r="I713" s="44">
        <f>'[1]MASTER RO GU'!L713</f>
        <v>46210000</v>
      </c>
      <c r="J713" s="44">
        <f t="shared" si="316"/>
        <v>3750000</v>
      </c>
      <c r="K713" s="43">
        <f>C713-I713</f>
        <v>3750000</v>
      </c>
      <c r="L713" s="31">
        <f t="shared" si="341"/>
        <v>0</v>
      </c>
      <c r="M713" s="23">
        <f t="shared" si="342"/>
        <v>0.92493995196156931</v>
      </c>
      <c r="N713" s="23">
        <f t="shared" si="338"/>
        <v>1</v>
      </c>
      <c r="O713" s="50"/>
      <c r="P713" s="145">
        <f t="shared" si="337"/>
        <v>0</v>
      </c>
    </row>
    <row r="714" spans="1:16" s="25" customFormat="1" ht="19.5" customHeight="1" x14ac:dyDescent="0.25">
      <c r="A714" s="238"/>
      <c r="B714" s="221"/>
      <c r="C714" s="87"/>
      <c r="D714" s="44"/>
      <c r="E714" s="44"/>
      <c r="F714" s="44"/>
      <c r="G714" s="44"/>
      <c r="H714" s="44"/>
      <c r="I714" s="44"/>
      <c r="J714" s="44"/>
      <c r="K714" s="239"/>
      <c r="L714" s="31"/>
      <c r="M714" s="53"/>
      <c r="N714" s="23"/>
      <c r="O714" s="24"/>
      <c r="P714" s="145"/>
    </row>
    <row r="715" spans="1:16" s="51" customFormat="1" ht="22.5" customHeight="1" x14ac:dyDescent="0.25">
      <c r="A715" s="240" t="s">
        <v>453</v>
      </c>
      <c r="B715" s="34" t="s">
        <v>454</v>
      </c>
      <c r="C715" s="152">
        <f>SUM(C716,C723,C752,C765,C774,C783,C790)</f>
        <v>1563040460</v>
      </c>
      <c r="D715" s="30">
        <f>'[1]MASTER SPD '!G715</f>
        <v>1548900584</v>
      </c>
      <c r="E715" s="30">
        <f>'[1]MASTER RO GU'!E715</f>
        <v>0</v>
      </c>
      <c r="F715" s="30">
        <f>'[1]MASTER RO GU'!F715</f>
        <v>338936600</v>
      </c>
      <c r="G715" s="30">
        <f>'[1]MASTER RO GU'!I715</f>
        <v>1108889287</v>
      </c>
      <c r="H715" s="30">
        <f>'[1]MASTER RO GU'!J715</f>
        <v>100000000</v>
      </c>
      <c r="I715" s="30">
        <f>'[1]MASTER RO GU'!L715</f>
        <v>1547825887</v>
      </c>
      <c r="J715" s="30">
        <f t="shared" ref="J715:J779" si="347">D715-I715</f>
        <v>1074697</v>
      </c>
      <c r="K715" s="152">
        <f>SUM(K716,K723,K752,K765,K774,K783,K790)</f>
        <v>38415910</v>
      </c>
      <c r="L715" s="22">
        <f t="shared" si="341"/>
        <v>14139876</v>
      </c>
      <c r="M715" s="32">
        <f t="shared" ref="M715:M721" si="348">I715/C715*100%</f>
        <v>0.99026604020218389</v>
      </c>
      <c r="N715" s="32">
        <f t="shared" si="338"/>
        <v>0.99095360845617519</v>
      </c>
      <c r="O715" s="50"/>
      <c r="P715" s="145">
        <f t="shared" si="337"/>
        <v>14139876</v>
      </c>
    </row>
    <row r="716" spans="1:16" s="25" customFormat="1" ht="24" customHeight="1" x14ac:dyDescent="0.25">
      <c r="A716" s="241" t="s">
        <v>455</v>
      </c>
      <c r="B716" s="370" t="s">
        <v>456</v>
      </c>
      <c r="C716" s="353">
        <f t="shared" ref="C716:C720" si="349">C717</f>
        <v>27949500</v>
      </c>
      <c r="D716" s="71">
        <f>'[1]MASTER SPD '!G716</f>
        <v>27949000</v>
      </c>
      <c r="E716" s="71">
        <f>'[1]MASTER RO GU'!E716</f>
        <v>0</v>
      </c>
      <c r="F716" s="71">
        <f>'[1]MASTER RO GU'!F716</f>
        <v>0</v>
      </c>
      <c r="G716" s="71">
        <f>'[1]MASTER RO GU'!I716</f>
        <v>27949000</v>
      </c>
      <c r="H716" s="71">
        <f>'[1]MASTER RO GU'!J716</f>
        <v>0</v>
      </c>
      <c r="I716" s="71">
        <f>'[1]MASTER RO GU'!L716</f>
        <v>27949000</v>
      </c>
      <c r="J716" s="30">
        <f t="shared" si="347"/>
        <v>0</v>
      </c>
      <c r="K716" s="28">
        <f t="shared" ref="K716:K720" si="350">K717</f>
        <v>500</v>
      </c>
      <c r="L716" s="78">
        <f t="shared" si="341"/>
        <v>500</v>
      </c>
      <c r="M716" s="79">
        <f t="shared" si="348"/>
        <v>0.99998211059231834</v>
      </c>
      <c r="N716" s="79">
        <f t="shared" si="338"/>
        <v>0.99998211059231834</v>
      </c>
      <c r="O716" s="24"/>
      <c r="P716" s="145">
        <f t="shared" si="337"/>
        <v>500</v>
      </c>
    </row>
    <row r="717" spans="1:16" s="39" customFormat="1" ht="17.25" customHeight="1" x14ac:dyDescent="0.25">
      <c r="A717" s="104" t="s">
        <v>31</v>
      </c>
      <c r="B717" s="105" t="s">
        <v>32</v>
      </c>
      <c r="C717" s="37">
        <f t="shared" si="349"/>
        <v>27949500</v>
      </c>
      <c r="D717" s="30">
        <f>'[1]MASTER SPD '!G717</f>
        <v>27949000</v>
      </c>
      <c r="E717" s="30">
        <f>'[1]MASTER RO GU'!E717</f>
        <v>0</v>
      </c>
      <c r="F717" s="30">
        <f>'[1]MASTER RO GU'!F717</f>
        <v>0</v>
      </c>
      <c r="G717" s="30">
        <f>'[1]MASTER RO GU'!I717</f>
        <v>27949000</v>
      </c>
      <c r="H717" s="30">
        <f>'[1]MASTER RO GU'!J717</f>
        <v>0</v>
      </c>
      <c r="I717" s="30">
        <f>'[1]MASTER RO GU'!L717</f>
        <v>27949000</v>
      </c>
      <c r="J717" s="30">
        <f t="shared" si="347"/>
        <v>0</v>
      </c>
      <c r="K717" s="37">
        <f t="shared" si="350"/>
        <v>500</v>
      </c>
      <c r="L717" s="22">
        <f t="shared" si="341"/>
        <v>500</v>
      </c>
      <c r="M717" s="32">
        <f t="shared" si="348"/>
        <v>0.99998211059231834</v>
      </c>
      <c r="N717" s="32">
        <f t="shared" si="338"/>
        <v>0.99998211059231834</v>
      </c>
      <c r="O717" s="38"/>
      <c r="P717" s="145">
        <f t="shared" si="337"/>
        <v>500</v>
      </c>
    </row>
    <row r="718" spans="1:16" s="39" customFormat="1" ht="17.25" customHeight="1" x14ac:dyDescent="0.25">
      <c r="A718" s="104" t="s">
        <v>127</v>
      </c>
      <c r="B718" s="105" t="s">
        <v>35</v>
      </c>
      <c r="C718" s="37">
        <f t="shared" si="349"/>
        <v>27949500</v>
      </c>
      <c r="D718" s="30">
        <f>'[1]MASTER SPD '!G718</f>
        <v>27949000</v>
      </c>
      <c r="E718" s="30">
        <f>'[1]MASTER RO GU'!E718</f>
        <v>0</v>
      </c>
      <c r="F718" s="30">
        <f>'[1]MASTER RO GU'!F718</f>
        <v>0</v>
      </c>
      <c r="G718" s="30">
        <f>'[1]MASTER RO GU'!I718</f>
        <v>27949000</v>
      </c>
      <c r="H718" s="30">
        <f>'[1]MASTER RO GU'!J718</f>
        <v>0</v>
      </c>
      <c r="I718" s="30">
        <f>'[1]MASTER RO GU'!L718</f>
        <v>27949000</v>
      </c>
      <c r="J718" s="30">
        <f t="shared" si="347"/>
        <v>0</v>
      </c>
      <c r="K718" s="37">
        <f t="shared" si="350"/>
        <v>500</v>
      </c>
      <c r="L718" s="22">
        <f t="shared" si="341"/>
        <v>500</v>
      </c>
      <c r="M718" s="79">
        <f t="shared" si="348"/>
        <v>0.99998211059231834</v>
      </c>
      <c r="N718" s="32">
        <f t="shared" si="338"/>
        <v>0.99998211059231834</v>
      </c>
      <c r="O718" s="38"/>
      <c r="P718" s="145">
        <f t="shared" si="337"/>
        <v>500</v>
      </c>
    </row>
    <row r="719" spans="1:16" s="39" customFormat="1" ht="17.25" customHeight="1" x14ac:dyDescent="0.25">
      <c r="A719" s="104" t="s">
        <v>36</v>
      </c>
      <c r="B719" s="105" t="s">
        <v>37</v>
      </c>
      <c r="C719" s="37">
        <f t="shared" si="349"/>
        <v>27949500</v>
      </c>
      <c r="D719" s="30">
        <f>'[1]MASTER SPD '!G719</f>
        <v>27949000</v>
      </c>
      <c r="E719" s="30">
        <f>'[1]MASTER RO GU'!E719</f>
        <v>0</v>
      </c>
      <c r="F719" s="30">
        <f>'[1]MASTER RO GU'!F719</f>
        <v>0</v>
      </c>
      <c r="G719" s="30">
        <f>'[1]MASTER RO GU'!I719</f>
        <v>27949000</v>
      </c>
      <c r="H719" s="30">
        <f>'[1]MASTER RO GU'!J719</f>
        <v>0</v>
      </c>
      <c r="I719" s="30">
        <f>'[1]MASTER RO GU'!L719</f>
        <v>27949000</v>
      </c>
      <c r="J719" s="30">
        <f t="shared" si="347"/>
        <v>0</v>
      </c>
      <c r="K719" s="37">
        <f t="shared" si="350"/>
        <v>500</v>
      </c>
      <c r="L719" s="22">
        <f t="shared" si="341"/>
        <v>500</v>
      </c>
      <c r="M719" s="32">
        <f t="shared" si="348"/>
        <v>0.99998211059231834</v>
      </c>
      <c r="N719" s="32">
        <f t="shared" si="338"/>
        <v>0.99998211059231834</v>
      </c>
      <c r="O719" s="38">
        <v>1168000</v>
      </c>
      <c r="P719" s="145">
        <f t="shared" si="337"/>
        <v>1168500</v>
      </c>
    </row>
    <row r="720" spans="1:16" s="39" customFormat="1" ht="17.25" customHeight="1" x14ac:dyDescent="0.25">
      <c r="A720" s="104" t="s">
        <v>38</v>
      </c>
      <c r="B720" s="105" t="s">
        <v>39</v>
      </c>
      <c r="C720" s="37">
        <f t="shared" si="349"/>
        <v>27949500</v>
      </c>
      <c r="D720" s="30">
        <f>'[1]MASTER SPD '!G720</f>
        <v>27949000</v>
      </c>
      <c r="E720" s="30">
        <f>'[1]MASTER RO GU'!E720</f>
        <v>0</v>
      </c>
      <c r="F720" s="30">
        <f>'[1]MASTER RO GU'!F720</f>
        <v>0</v>
      </c>
      <c r="G720" s="30">
        <f>'[1]MASTER RO GU'!I720</f>
        <v>27949000</v>
      </c>
      <c r="H720" s="30">
        <f>'[1]MASTER RO GU'!J720</f>
        <v>0</v>
      </c>
      <c r="I720" s="30">
        <f>'[1]MASTER RO GU'!L720</f>
        <v>27949000</v>
      </c>
      <c r="J720" s="30">
        <f t="shared" si="347"/>
        <v>0</v>
      </c>
      <c r="K720" s="37">
        <f t="shared" si="350"/>
        <v>500</v>
      </c>
      <c r="L720" s="22">
        <f t="shared" si="341"/>
        <v>500</v>
      </c>
      <c r="M720" s="32">
        <f t="shared" si="348"/>
        <v>0.99998211059231834</v>
      </c>
      <c r="N720" s="32">
        <f t="shared" si="338"/>
        <v>0.99998211059231834</v>
      </c>
      <c r="O720" s="38">
        <v>1332000</v>
      </c>
      <c r="P720" s="145">
        <f t="shared" si="337"/>
        <v>1332500</v>
      </c>
    </row>
    <row r="721" spans="1:16" s="51" customFormat="1" ht="17.45" customHeight="1" x14ac:dyDescent="0.25">
      <c r="A721" s="109" t="s">
        <v>250</v>
      </c>
      <c r="B721" s="110" t="s">
        <v>457</v>
      </c>
      <c r="C721" s="49">
        <v>27949500</v>
      </c>
      <c r="D721" s="44">
        <f>'[1]MASTER SPD '!G721</f>
        <v>27949000</v>
      </c>
      <c r="E721" s="44">
        <f>'[1]MASTER RO GU'!E721</f>
        <v>0</v>
      </c>
      <c r="F721" s="44">
        <f>'[1]MASTER RO GU'!F721</f>
        <v>0</v>
      </c>
      <c r="G721" s="44">
        <f>'[1]MASTER RO GU'!I721</f>
        <v>27949000</v>
      </c>
      <c r="H721" s="44">
        <f>'[1]MASTER RO GU'!J721</f>
        <v>0</v>
      </c>
      <c r="I721" s="44">
        <f>'[1]MASTER RO GU'!L721</f>
        <v>27949000</v>
      </c>
      <c r="J721" s="44">
        <f t="shared" si="347"/>
        <v>0</v>
      </c>
      <c r="K721" s="43">
        <f>C721-I721</f>
        <v>500</v>
      </c>
      <c r="L721" s="31">
        <f t="shared" si="341"/>
        <v>500</v>
      </c>
      <c r="M721" s="23">
        <f t="shared" si="348"/>
        <v>0.99998211059231834</v>
      </c>
      <c r="N721" s="23">
        <f t="shared" si="338"/>
        <v>0.99998211059231834</v>
      </c>
      <c r="O721" s="50">
        <v>1168000</v>
      </c>
      <c r="P721" s="145">
        <f t="shared" si="337"/>
        <v>1168500</v>
      </c>
    </row>
    <row r="722" spans="1:16" ht="10.5" customHeight="1" x14ac:dyDescent="0.25">
      <c r="A722" s="242"/>
      <c r="B722" s="108"/>
      <c r="C722" s="43"/>
      <c r="D722" s="44"/>
      <c r="E722" s="44"/>
      <c r="F722" s="44"/>
      <c r="G722" s="44"/>
      <c r="H722" s="44"/>
      <c r="I722" s="44"/>
      <c r="J722" s="44"/>
      <c r="K722" s="52"/>
      <c r="L722" s="31"/>
      <c r="M722" s="53"/>
      <c r="N722" s="23"/>
      <c r="O722" s="2">
        <v>1168000</v>
      </c>
      <c r="P722" s="145"/>
    </row>
    <row r="723" spans="1:16" s="25" customFormat="1" ht="23.25" customHeight="1" x14ac:dyDescent="0.25">
      <c r="A723" s="238" t="s">
        <v>458</v>
      </c>
      <c r="B723" s="369" t="s">
        <v>459</v>
      </c>
      <c r="C723" s="353">
        <f>SUM(C724,C731)</f>
        <v>470173888</v>
      </c>
      <c r="D723" s="71">
        <f>'[1]MASTER SPD '!G723</f>
        <v>456483500</v>
      </c>
      <c r="E723" s="71">
        <f>'[1]MASTER RO GU'!E723</f>
        <v>0</v>
      </c>
      <c r="F723" s="71">
        <f>'[1]MASTER RO GU'!F723</f>
        <v>338936600</v>
      </c>
      <c r="G723" s="71">
        <f>'[1]MASTER RO GU'!I723</f>
        <v>117546000</v>
      </c>
      <c r="H723" s="71">
        <f>'[1]MASTER RO GU'!J723</f>
        <v>0</v>
      </c>
      <c r="I723" s="71">
        <f>'[1]MASTER RO GU'!L723</f>
        <v>456482600</v>
      </c>
      <c r="J723" s="30">
        <f t="shared" si="347"/>
        <v>900</v>
      </c>
      <c r="K723" s="28">
        <f>SUM(K724,K731)</f>
        <v>13691288</v>
      </c>
      <c r="L723" s="22">
        <f t="shared" si="341"/>
        <v>13690388</v>
      </c>
      <c r="M723" s="32">
        <f t="shared" ref="M723:M750" si="351">I723/C723*100%</f>
        <v>0.97088037351831835</v>
      </c>
      <c r="N723" s="32">
        <f t="shared" si="338"/>
        <v>0.97088228770373564</v>
      </c>
      <c r="O723" s="24">
        <v>1168000</v>
      </c>
      <c r="P723" s="145">
        <f t="shared" si="337"/>
        <v>14858388</v>
      </c>
    </row>
    <row r="724" spans="1:16" s="39" customFormat="1" ht="17.25" customHeight="1" x14ac:dyDescent="0.25">
      <c r="A724" s="104" t="s">
        <v>31</v>
      </c>
      <c r="B724" s="105" t="s">
        <v>32</v>
      </c>
      <c r="C724" s="37">
        <f t="shared" ref="C724:C726" si="352">C725</f>
        <v>84173500</v>
      </c>
      <c r="D724" s="30">
        <f>'[1]MASTER SPD '!G724</f>
        <v>84131900</v>
      </c>
      <c r="E724" s="30">
        <f>'[1]MASTER RO GU'!E724</f>
        <v>0</v>
      </c>
      <c r="F724" s="30">
        <f>'[1]MASTER RO GU'!F724</f>
        <v>11160000</v>
      </c>
      <c r="G724" s="30">
        <f>'[1]MASTER RO GU'!I724</f>
        <v>72971000</v>
      </c>
      <c r="H724" s="30">
        <f>'[1]MASTER RO GU'!J724</f>
        <v>0</v>
      </c>
      <c r="I724" s="30">
        <f>'[1]MASTER RO GU'!L724</f>
        <v>84131000</v>
      </c>
      <c r="J724" s="30">
        <f t="shared" si="347"/>
        <v>900</v>
      </c>
      <c r="K724" s="37">
        <f t="shared" ref="K724:K726" si="353">K725</f>
        <v>42500</v>
      </c>
      <c r="L724" s="22">
        <f t="shared" si="341"/>
        <v>41600</v>
      </c>
      <c r="M724" s="32">
        <f t="shared" si="351"/>
        <v>0.99949509049760321</v>
      </c>
      <c r="N724" s="32">
        <f t="shared" si="338"/>
        <v>0.99950578269883039</v>
      </c>
      <c r="O724" s="38">
        <v>765000</v>
      </c>
      <c r="P724" s="145">
        <f t="shared" si="337"/>
        <v>806600</v>
      </c>
    </row>
    <row r="725" spans="1:16" s="39" customFormat="1" ht="17.25" customHeight="1" x14ac:dyDescent="0.25">
      <c r="A725" s="104" t="s">
        <v>127</v>
      </c>
      <c r="B725" s="105" t="s">
        <v>35</v>
      </c>
      <c r="C725" s="37">
        <f t="shared" si="352"/>
        <v>84173500</v>
      </c>
      <c r="D725" s="30">
        <f>'[1]MASTER SPD '!G725</f>
        <v>84131900</v>
      </c>
      <c r="E725" s="30">
        <f>'[1]MASTER RO GU'!E725</f>
        <v>0</v>
      </c>
      <c r="F725" s="30">
        <f>'[1]MASTER RO GU'!F725</f>
        <v>11160000</v>
      </c>
      <c r="G725" s="30">
        <f>'[1]MASTER RO GU'!I725</f>
        <v>72971000</v>
      </c>
      <c r="H725" s="30">
        <f>'[1]MASTER RO GU'!J725</f>
        <v>0</v>
      </c>
      <c r="I725" s="30">
        <f>'[1]MASTER RO GU'!L725</f>
        <v>84131000</v>
      </c>
      <c r="J725" s="30">
        <f t="shared" si="347"/>
        <v>900</v>
      </c>
      <c r="K725" s="37">
        <f t="shared" si="353"/>
        <v>42500</v>
      </c>
      <c r="L725" s="22">
        <f t="shared" si="341"/>
        <v>41600</v>
      </c>
      <c r="M725" s="32">
        <f t="shared" si="351"/>
        <v>0.99949509049760321</v>
      </c>
      <c r="N725" s="32">
        <f t="shared" si="338"/>
        <v>0.99950578269883039</v>
      </c>
      <c r="O725" s="38">
        <v>218000</v>
      </c>
      <c r="P725" s="145">
        <f t="shared" si="337"/>
        <v>259600</v>
      </c>
    </row>
    <row r="726" spans="1:16" s="39" customFormat="1" ht="17.25" customHeight="1" x14ac:dyDescent="0.25">
      <c r="A726" s="104" t="s">
        <v>36</v>
      </c>
      <c r="B726" s="105" t="s">
        <v>37</v>
      </c>
      <c r="C726" s="37">
        <f t="shared" si="352"/>
        <v>84173500</v>
      </c>
      <c r="D726" s="30">
        <f>'[1]MASTER SPD '!G726</f>
        <v>84131900</v>
      </c>
      <c r="E726" s="30">
        <f>'[1]MASTER RO GU'!E726</f>
        <v>0</v>
      </c>
      <c r="F726" s="30">
        <f>'[1]MASTER RO GU'!F726</f>
        <v>11160000</v>
      </c>
      <c r="G726" s="30">
        <f>'[1]MASTER RO GU'!I726</f>
        <v>72971000</v>
      </c>
      <c r="H726" s="30">
        <f>'[1]MASTER RO GU'!J726</f>
        <v>0</v>
      </c>
      <c r="I726" s="30">
        <f>'[1]MASTER RO GU'!L726</f>
        <v>84131000</v>
      </c>
      <c r="J726" s="30">
        <f t="shared" si="347"/>
        <v>900</v>
      </c>
      <c r="K726" s="37">
        <f t="shared" si="353"/>
        <v>42500</v>
      </c>
      <c r="L726" s="22">
        <f t="shared" si="341"/>
        <v>41600</v>
      </c>
      <c r="M726" s="32">
        <f t="shared" si="351"/>
        <v>0.99949509049760321</v>
      </c>
      <c r="N726" s="32">
        <f t="shared" si="338"/>
        <v>0.99950578269883039</v>
      </c>
      <c r="O726" s="38">
        <v>374000</v>
      </c>
      <c r="P726" s="145">
        <f t="shared" si="337"/>
        <v>415600</v>
      </c>
    </row>
    <row r="727" spans="1:16" s="39" customFormat="1" ht="17.25" customHeight="1" x14ac:dyDescent="0.25">
      <c r="A727" s="104" t="s">
        <v>38</v>
      </c>
      <c r="B727" s="105" t="s">
        <v>39</v>
      </c>
      <c r="C727" s="37">
        <f>SUM(C728:C729)</f>
        <v>84173500</v>
      </c>
      <c r="D727" s="30">
        <f>'[1]MASTER SPD '!G727</f>
        <v>84131900</v>
      </c>
      <c r="E727" s="30">
        <f>'[1]MASTER RO GU'!E727</f>
        <v>0</v>
      </c>
      <c r="F727" s="30">
        <f>'[1]MASTER RO GU'!F727</f>
        <v>11160000</v>
      </c>
      <c r="G727" s="30">
        <f>'[1]MASTER RO GU'!I727</f>
        <v>72971000</v>
      </c>
      <c r="H727" s="30">
        <f>'[1]MASTER RO GU'!J727</f>
        <v>0</v>
      </c>
      <c r="I727" s="30">
        <f>'[1]MASTER RO GU'!L727</f>
        <v>84131000</v>
      </c>
      <c r="J727" s="30">
        <f t="shared" si="347"/>
        <v>900</v>
      </c>
      <c r="K727" s="37">
        <f>SUM(K728:K729)</f>
        <v>42500</v>
      </c>
      <c r="L727" s="22">
        <f t="shared" si="341"/>
        <v>41600</v>
      </c>
      <c r="M727" s="32">
        <f t="shared" si="351"/>
        <v>0.99949509049760321</v>
      </c>
      <c r="N727" s="32">
        <f t="shared" si="338"/>
        <v>0.99950578269883039</v>
      </c>
      <c r="O727" s="38">
        <v>370000</v>
      </c>
      <c r="P727" s="145">
        <f t="shared" si="337"/>
        <v>411600</v>
      </c>
    </row>
    <row r="728" spans="1:16" s="46" customFormat="1" ht="18.75" customHeight="1" x14ac:dyDescent="0.25">
      <c r="A728" s="106" t="s">
        <v>40</v>
      </c>
      <c r="B728" s="108" t="s">
        <v>41</v>
      </c>
      <c r="C728" s="43">
        <v>72971900</v>
      </c>
      <c r="D728" s="44">
        <f>'[1]MASTER SPD '!G728</f>
        <v>72971900</v>
      </c>
      <c r="E728" s="44">
        <f>'[1]MASTER RO GU'!E728</f>
        <v>0</v>
      </c>
      <c r="F728" s="44">
        <f>'[1]MASTER RO GU'!F728</f>
        <v>0</v>
      </c>
      <c r="G728" s="44">
        <f>'[1]MASTER RO GU'!I728</f>
        <v>72971000</v>
      </c>
      <c r="H728" s="44">
        <f>'[1]MASTER RO GU'!J728</f>
        <v>0</v>
      </c>
      <c r="I728" s="44">
        <f>'[1]MASTER RO GU'!L728</f>
        <v>72971000</v>
      </c>
      <c r="J728" s="44">
        <f t="shared" si="347"/>
        <v>900</v>
      </c>
      <c r="K728" s="43">
        <f>C728-I728</f>
        <v>900</v>
      </c>
      <c r="L728" s="31">
        <f t="shared" si="341"/>
        <v>0</v>
      </c>
      <c r="M728" s="23">
        <f t="shared" si="351"/>
        <v>0.99998766648531834</v>
      </c>
      <c r="N728" s="23">
        <f t="shared" si="338"/>
        <v>1</v>
      </c>
      <c r="O728" s="45">
        <v>374000</v>
      </c>
      <c r="P728" s="145">
        <f t="shared" si="337"/>
        <v>374000</v>
      </c>
    </row>
    <row r="729" spans="1:16" s="46" customFormat="1" ht="17.25" customHeight="1" x14ac:dyDescent="0.25">
      <c r="A729" s="220" t="s">
        <v>52</v>
      </c>
      <c r="B729" s="215" t="s">
        <v>460</v>
      </c>
      <c r="C729" s="28">
        <f>C730</f>
        <v>11201600</v>
      </c>
      <c r="D729" s="136">
        <f>'[1]MASTER SPD '!G729</f>
        <v>11160000</v>
      </c>
      <c r="E729" s="136">
        <f>'[1]MASTER RO GU'!E729</f>
        <v>0</v>
      </c>
      <c r="F729" s="136">
        <f>'[1]MASTER RO GU'!F729</f>
        <v>11160000</v>
      </c>
      <c r="G729" s="136">
        <f>'[1]MASTER RO GU'!I729</f>
        <v>0</v>
      </c>
      <c r="H729" s="136">
        <f>'[1]MASTER RO GU'!J729</f>
        <v>0</v>
      </c>
      <c r="I729" s="136">
        <f>'[1]MASTER RO GU'!L729</f>
        <v>11160000</v>
      </c>
      <c r="J729" s="136">
        <f t="shared" si="347"/>
        <v>0</v>
      </c>
      <c r="K729" s="78">
        <f>C729-I729</f>
        <v>41600</v>
      </c>
      <c r="L729" s="22">
        <f t="shared" si="341"/>
        <v>41600</v>
      </c>
      <c r="M729" s="176">
        <f t="shared" si="351"/>
        <v>0.99628624482216821</v>
      </c>
      <c r="N729" s="176">
        <f t="shared" si="338"/>
        <v>0.99628624482216821</v>
      </c>
      <c r="O729" s="45">
        <v>370000</v>
      </c>
      <c r="P729" s="145">
        <f t="shared" si="337"/>
        <v>411600</v>
      </c>
    </row>
    <row r="730" spans="1:16" s="46" customFormat="1" ht="17.25" customHeight="1" x14ac:dyDescent="0.25">
      <c r="A730" s="106" t="s">
        <v>52</v>
      </c>
      <c r="B730" s="110" t="s">
        <v>53</v>
      </c>
      <c r="C730" s="43">
        <v>11201600</v>
      </c>
      <c r="D730" s="130">
        <f>'[1]MASTER SPD '!G730</f>
        <v>11160000</v>
      </c>
      <c r="E730" s="130"/>
      <c r="F730" s="130">
        <f>'[1]MASTER RO GU'!L730</f>
        <v>11160000</v>
      </c>
      <c r="G730" s="130">
        <f>'[1]MASTER RO GU'!I730</f>
        <v>0</v>
      </c>
      <c r="H730" s="136">
        <f>'[1]MASTER RO GU'!J730</f>
        <v>0</v>
      </c>
      <c r="I730" s="130">
        <f>'[1]MASTER RO GU'!L730</f>
        <v>11160000</v>
      </c>
      <c r="J730" s="44">
        <f t="shared" si="347"/>
        <v>0</v>
      </c>
      <c r="K730" s="63"/>
      <c r="L730" s="31">
        <f t="shared" si="341"/>
        <v>41600</v>
      </c>
      <c r="M730" s="23">
        <f t="shared" si="351"/>
        <v>0.99628624482216821</v>
      </c>
      <c r="N730" s="23">
        <f t="shared" si="338"/>
        <v>0.99628624482216821</v>
      </c>
      <c r="O730" s="45">
        <v>810000</v>
      </c>
      <c r="P730" s="145">
        <f t="shared" si="337"/>
        <v>851600</v>
      </c>
    </row>
    <row r="731" spans="1:16" s="39" customFormat="1" ht="17.25" customHeight="1" x14ac:dyDescent="0.25">
      <c r="A731" s="243" t="s">
        <v>143</v>
      </c>
      <c r="B731" s="244" t="s">
        <v>144</v>
      </c>
      <c r="C731" s="121">
        <f>C732</f>
        <v>386000388</v>
      </c>
      <c r="D731" s="59">
        <f>'[1]MASTER SPD '!G731</f>
        <v>372351600</v>
      </c>
      <c r="E731" s="59">
        <f>'[1]MASTER RO GU'!E731</f>
        <v>0</v>
      </c>
      <c r="F731" s="59">
        <f>'[1]MASTER RO GU'!F731</f>
        <v>327776600</v>
      </c>
      <c r="G731" s="59">
        <f>'[1]MASTER RO GU'!I731</f>
        <v>44575000</v>
      </c>
      <c r="H731" s="59">
        <f>'[1]MASTER RO GU'!J731</f>
        <v>0</v>
      </c>
      <c r="I731" s="59">
        <f>'[1]MASTER RO GU'!L731</f>
        <v>372351600</v>
      </c>
      <c r="J731" s="59">
        <f t="shared" si="347"/>
        <v>0</v>
      </c>
      <c r="K731" s="121">
        <f t="shared" ref="K731" si="354">K732</f>
        <v>13648788</v>
      </c>
      <c r="L731" s="117">
        <f t="shared" si="341"/>
        <v>13648788</v>
      </c>
      <c r="M731" s="154">
        <f t="shared" si="351"/>
        <v>0.96464048113858369</v>
      </c>
      <c r="N731" s="23">
        <f t="shared" si="338"/>
        <v>0.96464048113858369</v>
      </c>
      <c r="O731" s="4">
        <v>432000</v>
      </c>
      <c r="P731" s="145">
        <f t="shared" si="337"/>
        <v>14080788</v>
      </c>
    </row>
    <row r="732" spans="1:16" s="39" customFormat="1" ht="17.25" customHeight="1" x14ac:dyDescent="0.25">
      <c r="A732" s="245" t="s">
        <v>145</v>
      </c>
      <c r="B732" s="105" t="s">
        <v>146</v>
      </c>
      <c r="C732" s="37">
        <f>SUM(C733,C741,C745)</f>
        <v>386000388</v>
      </c>
      <c r="D732" s="30">
        <f>'[1]MASTER SPD '!G732</f>
        <v>372351600</v>
      </c>
      <c r="E732" s="30">
        <f>'[1]MASTER RO GU'!E732</f>
        <v>0</v>
      </c>
      <c r="F732" s="30">
        <f>'[1]MASTER RO GU'!F732</f>
        <v>327776600</v>
      </c>
      <c r="G732" s="30">
        <f>'[1]MASTER RO GU'!I732</f>
        <v>44575000</v>
      </c>
      <c r="H732" s="30">
        <f>'[1]MASTER RO GU'!J732</f>
        <v>0</v>
      </c>
      <c r="I732" s="30">
        <f>'[1]MASTER RO GU'!L732</f>
        <v>372351600</v>
      </c>
      <c r="J732" s="30">
        <f t="shared" si="347"/>
        <v>0</v>
      </c>
      <c r="K732" s="37">
        <f t="shared" ref="K732" si="355">SUM(K733,K741,K745)</f>
        <v>13648788</v>
      </c>
      <c r="L732" s="78">
        <f t="shared" si="341"/>
        <v>13648788</v>
      </c>
      <c r="M732" s="79">
        <f t="shared" si="351"/>
        <v>0.96464048113858369</v>
      </c>
      <c r="N732" s="79">
        <f t="shared" si="338"/>
        <v>0.96464048113858369</v>
      </c>
      <c r="O732" s="246">
        <v>362000</v>
      </c>
      <c r="P732" s="145">
        <f t="shared" si="337"/>
        <v>14010788</v>
      </c>
    </row>
    <row r="733" spans="1:16" s="39" customFormat="1" ht="17.25" customHeight="1" x14ac:dyDescent="0.25">
      <c r="A733" s="245" t="s">
        <v>147</v>
      </c>
      <c r="B733" s="105" t="s">
        <v>148</v>
      </c>
      <c r="C733" s="37">
        <f>SUM(C734,C737)</f>
        <v>176922888</v>
      </c>
      <c r="D733" s="30">
        <f>'[1]MASTER SPD '!G733</f>
        <v>176321200</v>
      </c>
      <c r="E733" s="30">
        <f>'[1]MASTER RO GU'!E733</f>
        <v>0</v>
      </c>
      <c r="F733" s="30">
        <f>'[1]MASTER RO GU'!F733</f>
        <v>146546200</v>
      </c>
      <c r="G733" s="30">
        <f>'[1]MASTER RO GU'!I733</f>
        <v>29775000</v>
      </c>
      <c r="H733" s="30">
        <f>'[1]MASTER RO GU'!J733</f>
        <v>0</v>
      </c>
      <c r="I733" s="30">
        <f>'[1]MASTER RO GU'!L733</f>
        <v>176321200</v>
      </c>
      <c r="J733" s="30">
        <f t="shared" si="347"/>
        <v>0</v>
      </c>
      <c r="K733" s="37">
        <f t="shared" ref="K733" si="356">SUM(K734,K737)</f>
        <v>601688</v>
      </c>
      <c r="L733" s="22">
        <f t="shared" si="341"/>
        <v>601688</v>
      </c>
      <c r="M733" s="32">
        <f t="shared" si="351"/>
        <v>0.99659915115109354</v>
      </c>
      <c r="N733" s="32">
        <f t="shared" si="338"/>
        <v>0.99659915115109354</v>
      </c>
      <c r="O733" s="246">
        <f>SUM(O719:O732)</f>
        <v>10079000</v>
      </c>
      <c r="P733" s="145">
        <f t="shared" si="337"/>
        <v>10680688</v>
      </c>
    </row>
    <row r="734" spans="1:16" s="39" customFormat="1" ht="17.25" customHeight="1" x14ac:dyDescent="0.25">
      <c r="A734" s="245" t="s">
        <v>149</v>
      </c>
      <c r="B734" s="105" t="s">
        <v>150</v>
      </c>
      <c r="C734" s="37">
        <f>SUM(C735:C736)</f>
        <v>129850888</v>
      </c>
      <c r="D734" s="30">
        <f>'[1]MASTER SPD '!G734</f>
        <v>129566200</v>
      </c>
      <c r="E734" s="30">
        <f>'[1]MASTER RO GU'!E734</f>
        <v>0</v>
      </c>
      <c r="F734" s="30">
        <f>'[1]MASTER RO GU'!F734</f>
        <v>114766200</v>
      </c>
      <c r="G734" s="30">
        <f>'[1]MASTER RO GU'!I734</f>
        <v>14800000</v>
      </c>
      <c r="H734" s="30">
        <f>'[1]MASTER RO GU'!J734</f>
        <v>0</v>
      </c>
      <c r="I734" s="30">
        <f>'[1]MASTER RO GU'!L734</f>
        <v>129566200</v>
      </c>
      <c r="J734" s="30">
        <f t="shared" si="347"/>
        <v>0</v>
      </c>
      <c r="K734" s="37">
        <f t="shared" ref="K734" si="357">SUM(K735:K736)</f>
        <v>284688</v>
      </c>
      <c r="L734" s="31">
        <f t="shared" si="341"/>
        <v>284688</v>
      </c>
      <c r="M734" s="23">
        <f t="shared" si="351"/>
        <v>0.99780757756543026</v>
      </c>
      <c r="N734" s="23">
        <f t="shared" si="338"/>
        <v>0.99780757756543026</v>
      </c>
      <c r="O734" s="246"/>
      <c r="P734" s="145">
        <f t="shared" si="337"/>
        <v>284688</v>
      </c>
    </row>
    <row r="735" spans="1:16" s="51" customFormat="1" ht="17.25" customHeight="1" x14ac:dyDescent="0.25">
      <c r="A735" s="247" t="s">
        <v>461</v>
      </c>
      <c r="B735" s="107" t="s">
        <v>462</v>
      </c>
      <c r="C735" s="49">
        <v>18145525</v>
      </c>
      <c r="D735" s="44">
        <f>'[1]MASTER SPD '!G735</f>
        <v>18125000</v>
      </c>
      <c r="E735" s="44">
        <f>'[1]MASTER RO GU'!E735</f>
        <v>0</v>
      </c>
      <c r="F735" s="44">
        <f>'[1]MASTER RO GU'!F735</f>
        <v>11875000</v>
      </c>
      <c r="G735" s="44">
        <f>'[1]MASTER RO GU'!I735</f>
        <v>6250000</v>
      </c>
      <c r="H735" s="44">
        <f>'[1]MASTER RO GU'!J735</f>
        <v>0</v>
      </c>
      <c r="I735" s="44">
        <f>'[1]MASTER RO GU'!L735</f>
        <v>18125000</v>
      </c>
      <c r="J735" s="44">
        <f t="shared" si="347"/>
        <v>0</v>
      </c>
      <c r="K735" s="43">
        <f>C735-I735</f>
        <v>20525</v>
      </c>
      <c r="L735" s="31">
        <f t="shared" si="341"/>
        <v>20525</v>
      </c>
      <c r="M735" s="23">
        <f t="shared" si="351"/>
        <v>0.99886886711737466</v>
      </c>
      <c r="N735" s="23">
        <f t="shared" si="338"/>
        <v>0.99886886711737466</v>
      </c>
      <c r="O735" s="248"/>
      <c r="P735" s="145">
        <f t="shared" si="337"/>
        <v>20525</v>
      </c>
    </row>
    <row r="736" spans="1:16" s="51" customFormat="1" ht="17.45" customHeight="1" x14ac:dyDescent="0.25">
      <c r="A736" s="247" t="s">
        <v>463</v>
      </c>
      <c r="B736" s="110" t="s">
        <v>464</v>
      </c>
      <c r="C736" s="49">
        <v>111705363</v>
      </c>
      <c r="D736" s="44">
        <f>'[1]MASTER SPD '!G736</f>
        <v>111441200</v>
      </c>
      <c r="E736" s="44">
        <f>'[1]MASTER RO GU'!E736</f>
        <v>0</v>
      </c>
      <c r="F736" s="44">
        <f>'[1]MASTER RO GU'!F736</f>
        <v>102891200</v>
      </c>
      <c r="G736" s="44">
        <f>'[1]MASTER RO GU'!I736</f>
        <v>8550000</v>
      </c>
      <c r="H736" s="44">
        <f>'[1]MASTER RO GU'!J736</f>
        <v>0</v>
      </c>
      <c r="I736" s="44">
        <f>'[1]MASTER RO GU'!L736</f>
        <v>111441200</v>
      </c>
      <c r="J736" s="44">
        <f t="shared" si="347"/>
        <v>0</v>
      </c>
      <c r="K736" s="43">
        <f>C736-I736</f>
        <v>264163</v>
      </c>
      <c r="L736" s="31">
        <f t="shared" si="341"/>
        <v>264163</v>
      </c>
      <c r="M736" s="23">
        <f t="shared" si="351"/>
        <v>0.99763518068510282</v>
      </c>
      <c r="N736" s="23">
        <f t="shared" si="338"/>
        <v>0.99763518068510282</v>
      </c>
      <c r="O736" s="248"/>
      <c r="P736" s="145">
        <f t="shared" si="337"/>
        <v>264163</v>
      </c>
    </row>
    <row r="737" spans="1:16" s="39" customFormat="1" ht="17.45" customHeight="1" x14ac:dyDescent="0.25">
      <c r="A737" s="245" t="s">
        <v>465</v>
      </c>
      <c r="B737" s="105" t="s">
        <v>466</v>
      </c>
      <c r="C737" s="37">
        <f>SUM(C738:C740)</f>
        <v>47072000</v>
      </c>
      <c r="D737" s="30">
        <f>'[1]MASTER SPD '!G737</f>
        <v>46755000</v>
      </c>
      <c r="E737" s="30">
        <f>'[1]MASTER RO GU'!E737</f>
        <v>0</v>
      </c>
      <c r="F737" s="30">
        <f>'[1]MASTER RO GU'!F737</f>
        <v>31780000</v>
      </c>
      <c r="G737" s="30">
        <f>'[1]MASTER RO GU'!I737</f>
        <v>14975000</v>
      </c>
      <c r="H737" s="30">
        <f>'[1]MASTER RO GU'!J737</f>
        <v>0</v>
      </c>
      <c r="I737" s="30">
        <f>'[1]MASTER RO GU'!L737</f>
        <v>46755000</v>
      </c>
      <c r="J737" s="30">
        <f t="shared" si="347"/>
        <v>0</v>
      </c>
      <c r="K737" s="37">
        <f t="shared" ref="K737" si="358">SUM(K738:K740)</f>
        <v>317000</v>
      </c>
      <c r="L737" s="22">
        <f t="shared" si="341"/>
        <v>317000</v>
      </c>
      <c r="M737" s="32">
        <f t="shared" si="351"/>
        <v>0.99326563562202586</v>
      </c>
      <c r="N737" s="32">
        <f t="shared" si="338"/>
        <v>0.99326563562202586</v>
      </c>
      <c r="O737" s="249"/>
      <c r="P737" s="145">
        <f t="shared" si="337"/>
        <v>317000</v>
      </c>
    </row>
    <row r="738" spans="1:16" s="51" customFormat="1" ht="17.25" customHeight="1" x14ac:dyDescent="0.25">
      <c r="A738" s="247" t="s">
        <v>467</v>
      </c>
      <c r="B738" s="107" t="s">
        <v>468</v>
      </c>
      <c r="C738" s="49">
        <v>17525000</v>
      </c>
      <c r="D738" s="44">
        <f>'[1]MASTER SPD '!G738</f>
        <v>17465000</v>
      </c>
      <c r="E738" s="44">
        <f>'[1]MASTER RO GU'!E738</f>
        <v>0</v>
      </c>
      <c r="F738" s="44">
        <f>'[1]MASTER RO GU'!F738</f>
        <v>17465000</v>
      </c>
      <c r="G738" s="44">
        <f>'[1]MASTER RO GU'!I738</f>
        <v>0</v>
      </c>
      <c r="H738" s="44">
        <f>'[1]MASTER RO GU'!J738</f>
        <v>0</v>
      </c>
      <c r="I738" s="44">
        <f>'[1]MASTER RO GU'!L738</f>
        <v>17465000</v>
      </c>
      <c r="J738" s="44">
        <f t="shared" si="347"/>
        <v>0</v>
      </c>
      <c r="K738" s="43">
        <f>C738-I738</f>
        <v>60000</v>
      </c>
      <c r="L738" s="31">
        <f t="shared" si="341"/>
        <v>60000</v>
      </c>
      <c r="M738" s="23">
        <f t="shared" si="351"/>
        <v>0.99657631954350923</v>
      </c>
      <c r="N738" s="23">
        <f t="shared" si="338"/>
        <v>0.99657631954350923</v>
      </c>
      <c r="O738" s="248"/>
      <c r="P738" s="145">
        <f t="shared" si="337"/>
        <v>60000</v>
      </c>
    </row>
    <row r="739" spans="1:16" s="51" customFormat="1" ht="17.25" customHeight="1" x14ac:dyDescent="0.25">
      <c r="A739" s="247" t="s">
        <v>469</v>
      </c>
      <c r="B739" s="107" t="s">
        <v>470</v>
      </c>
      <c r="C739" s="49">
        <v>14547000</v>
      </c>
      <c r="D739" s="44">
        <f>'[1]MASTER SPD '!G739</f>
        <v>14315000</v>
      </c>
      <c r="E739" s="44">
        <f>'[1]MASTER RO GU'!E739</f>
        <v>0</v>
      </c>
      <c r="F739" s="44">
        <f>'[1]MASTER RO GU'!F739</f>
        <v>14315000</v>
      </c>
      <c r="G739" s="44">
        <f>'[1]MASTER RO GU'!I739</f>
        <v>0</v>
      </c>
      <c r="H739" s="44">
        <f>'[1]MASTER RO GU'!J739</f>
        <v>0</v>
      </c>
      <c r="I739" s="44">
        <f>'[1]MASTER RO GU'!L739</f>
        <v>14315000</v>
      </c>
      <c r="J739" s="44">
        <f t="shared" si="347"/>
        <v>0</v>
      </c>
      <c r="K739" s="43">
        <f>C739-I739</f>
        <v>232000</v>
      </c>
      <c r="L739" s="31">
        <f t="shared" si="341"/>
        <v>232000</v>
      </c>
      <c r="M739" s="23">
        <f t="shared" si="351"/>
        <v>0.98405169450745855</v>
      </c>
      <c r="N739" s="23">
        <f t="shared" si="338"/>
        <v>0.98405169450745855</v>
      </c>
      <c r="O739" s="248"/>
      <c r="P739" s="145">
        <f t="shared" si="337"/>
        <v>232000</v>
      </c>
    </row>
    <row r="740" spans="1:16" s="51" customFormat="1" ht="17.45" customHeight="1" x14ac:dyDescent="0.25">
      <c r="A740" s="247" t="s">
        <v>471</v>
      </c>
      <c r="B740" s="107" t="s">
        <v>472</v>
      </c>
      <c r="C740" s="49">
        <v>15000000</v>
      </c>
      <c r="D740" s="44">
        <f>'[1]MASTER SPD '!G740</f>
        <v>14975000</v>
      </c>
      <c r="E740" s="44">
        <f>'[1]MASTER RO GU'!E740</f>
        <v>0</v>
      </c>
      <c r="F740" s="44">
        <f>'[1]MASTER RO GU'!F740</f>
        <v>0</v>
      </c>
      <c r="G740" s="44">
        <f>'[1]MASTER RO GU'!I740</f>
        <v>14975000</v>
      </c>
      <c r="H740" s="44">
        <f>'[1]MASTER RO GU'!J740</f>
        <v>0</v>
      </c>
      <c r="I740" s="44">
        <f>'[1]MASTER RO GU'!L740</f>
        <v>14975000</v>
      </c>
      <c r="J740" s="44">
        <f t="shared" si="347"/>
        <v>0</v>
      </c>
      <c r="K740" s="43">
        <f>C740-I740</f>
        <v>25000</v>
      </c>
      <c r="L740" s="31">
        <f t="shared" si="341"/>
        <v>25000</v>
      </c>
      <c r="M740" s="23">
        <f t="shared" si="351"/>
        <v>0.99833333333333329</v>
      </c>
      <c r="N740" s="23">
        <f t="shared" si="338"/>
        <v>0.99833333333333329</v>
      </c>
      <c r="O740" s="248"/>
      <c r="P740" s="145">
        <f t="shared" si="337"/>
        <v>25000</v>
      </c>
    </row>
    <row r="741" spans="1:16" s="39" customFormat="1" ht="17.45" customHeight="1" x14ac:dyDescent="0.25">
      <c r="A741" s="245" t="s">
        <v>473</v>
      </c>
      <c r="B741" s="105" t="s">
        <v>474</v>
      </c>
      <c r="C741" s="37">
        <f>C742</f>
        <v>42777000</v>
      </c>
      <c r="D741" s="30">
        <f>'[1]MASTER SPD '!G741</f>
        <v>42505000</v>
      </c>
      <c r="E741" s="30">
        <f>'[1]MASTER RO GU'!E741</f>
        <v>0</v>
      </c>
      <c r="F741" s="30">
        <f>'[1]MASTER RO GU'!F741</f>
        <v>27705000</v>
      </c>
      <c r="G741" s="30">
        <f>'[1]MASTER RO GU'!I741</f>
        <v>14800000</v>
      </c>
      <c r="H741" s="30">
        <f>'[1]MASTER RO GU'!J741</f>
        <v>0</v>
      </c>
      <c r="I741" s="30">
        <f>'[1]MASTER RO GU'!L741</f>
        <v>42505000</v>
      </c>
      <c r="J741" s="30">
        <f t="shared" si="347"/>
        <v>0</v>
      </c>
      <c r="K741" s="37">
        <f t="shared" ref="K741" si="359">K742</f>
        <v>272000</v>
      </c>
      <c r="L741" s="22">
        <f t="shared" si="341"/>
        <v>272000</v>
      </c>
      <c r="M741" s="32">
        <f t="shared" si="351"/>
        <v>0.99364144283142808</v>
      </c>
      <c r="N741" s="32">
        <f t="shared" si="338"/>
        <v>0.99364144283142808</v>
      </c>
      <c r="O741" s="249"/>
      <c r="P741" s="145">
        <f t="shared" si="337"/>
        <v>272000</v>
      </c>
    </row>
    <row r="742" spans="1:16" s="39" customFormat="1" ht="17.25" customHeight="1" x14ac:dyDescent="0.25">
      <c r="A742" s="245" t="s">
        <v>475</v>
      </c>
      <c r="B742" s="105" t="s">
        <v>476</v>
      </c>
      <c r="C742" s="37">
        <f>SUM(C743:C744)</f>
        <v>42777000</v>
      </c>
      <c r="D742" s="37">
        <f t="shared" ref="D742:H742" si="360">SUM(D743:D744)</f>
        <v>42505000</v>
      </c>
      <c r="E742" s="37">
        <f t="shared" si="360"/>
        <v>0</v>
      </c>
      <c r="F742" s="37">
        <f t="shared" si="360"/>
        <v>181230400</v>
      </c>
      <c r="G742" s="37">
        <f t="shared" si="360"/>
        <v>14800000</v>
      </c>
      <c r="H742" s="37">
        <f t="shared" si="360"/>
        <v>0</v>
      </c>
      <c r="I742" s="37">
        <f>SUM(I743:I744)</f>
        <v>42505000</v>
      </c>
      <c r="J742" s="30">
        <f t="shared" si="347"/>
        <v>0</v>
      </c>
      <c r="K742" s="37">
        <f>SUM(K743:K744)</f>
        <v>272000</v>
      </c>
      <c r="L742" s="22">
        <f t="shared" si="341"/>
        <v>272000</v>
      </c>
      <c r="M742" s="32">
        <f t="shared" si="351"/>
        <v>0.99364144283142808</v>
      </c>
      <c r="N742" s="32">
        <f t="shared" si="338"/>
        <v>0.99364144283142808</v>
      </c>
      <c r="O742" s="249"/>
      <c r="P742" s="145">
        <f t="shared" si="337"/>
        <v>272000</v>
      </c>
    </row>
    <row r="743" spans="1:16" s="51" customFormat="1" ht="17.25" customHeight="1" x14ac:dyDescent="0.25">
      <c r="A743" s="247" t="s">
        <v>477</v>
      </c>
      <c r="B743" s="107" t="s">
        <v>478</v>
      </c>
      <c r="C743" s="49">
        <v>27777000</v>
      </c>
      <c r="D743" s="44">
        <f>'[1]MASTER SPD '!G743</f>
        <v>27705000</v>
      </c>
      <c r="E743" s="44">
        <f>'[1]MASTER RO GU'!E743</f>
        <v>0</v>
      </c>
      <c r="F743" s="44">
        <f>'[1]MASTER RO GU'!F743</f>
        <v>27705000</v>
      </c>
      <c r="G743" s="44">
        <f>'[1]MASTER RO GU'!I743</f>
        <v>0</v>
      </c>
      <c r="H743" s="44">
        <f>'[1]MASTER RO GU'!J743</f>
        <v>0</v>
      </c>
      <c r="I743" s="44">
        <f>'[1]MASTER RO GU'!L743</f>
        <v>27705000</v>
      </c>
      <c r="J743" s="44">
        <f t="shared" si="347"/>
        <v>0</v>
      </c>
      <c r="K743" s="43">
        <f>C743-I743</f>
        <v>72000</v>
      </c>
      <c r="L743" s="31">
        <f t="shared" si="341"/>
        <v>72000</v>
      </c>
      <c r="M743" s="23">
        <f t="shared" si="351"/>
        <v>0.99740792742196782</v>
      </c>
      <c r="N743" s="23">
        <f t="shared" si="338"/>
        <v>0.99740792742196782</v>
      </c>
      <c r="O743" s="248"/>
      <c r="P743" s="145">
        <f t="shared" si="337"/>
        <v>72000</v>
      </c>
    </row>
    <row r="744" spans="1:16" s="51" customFormat="1" ht="17.25" customHeight="1" x14ac:dyDescent="0.25">
      <c r="A744" s="247" t="s">
        <v>479</v>
      </c>
      <c r="B744" s="107" t="s">
        <v>480</v>
      </c>
      <c r="C744" s="49">
        <v>15000000</v>
      </c>
      <c r="D744" s="44">
        <f>'[1]MASTER SPD '!G744</f>
        <v>14800000</v>
      </c>
      <c r="E744" s="44">
        <f>'[1]MASTER RO GU'!E745</f>
        <v>0</v>
      </c>
      <c r="F744" s="44">
        <f>'[1]MASTER RO GU'!F745</f>
        <v>153525400</v>
      </c>
      <c r="G744" s="44">
        <f>'[1]MASTER RO GU'!I744</f>
        <v>14800000</v>
      </c>
      <c r="H744" s="44">
        <f>'[1]MASTER RO GU'!J745</f>
        <v>0</v>
      </c>
      <c r="I744" s="44">
        <f>'[1]MASTER RO GU'!L744</f>
        <v>14800000</v>
      </c>
      <c r="J744" s="44">
        <f t="shared" si="347"/>
        <v>0</v>
      </c>
      <c r="K744" s="43">
        <f>C744-I744</f>
        <v>200000</v>
      </c>
      <c r="L744" s="31">
        <f t="shared" si="341"/>
        <v>200000</v>
      </c>
      <c r="M744" s="23">
        <f t="shared" si="351"/>
        <v>0.98666666666666669</v>
      </c>
      <c r="N744" s="23">
        <f t="shared" si="338"/>
        <v>0.98666666666666669</v>
      </c>
      <c r="O744" s="248"/>
      <c r="P744" s="145">
        <f t="shared" si="337"/>
        <v>200000</v>
      </c>
    </row>
    <row r="745" spans="1:16" s="39" customFormat="1" ht="17.25" customHeight="1" x14ac:dyDescent="0.25">
      <c r="A745" s="245" t="s">
        <v>159</v>
      </c>
      <c r="B745" s="105" t="s">
        <v>160</v>
      </c>
      <c r="C745" s="37">
        <f>SUM(C746,C749)</f>
        <v>166300500</v>
      </c>
      <c r="D745" s="30">
        <f>'[1]MASTER SPD '!G745</f>
        <v>153525400</v>
      </c>
      <c r="E745" s="30">
        <f>'[1]MASTER RO GU'!E745</f>
        <v>0</v>
      </c>
      <c r="F745" s="30">
        <f>'[1]MASTER RO GU'!F745</f>
        <v>153525400</v>
      </c>
      <c r="G745" s="30">
        <f>'[1]MASTER RO GU'!I745</f>
        <v>0</v>
      </c>
      <c r="H745" s="30">
        <f>'[1]MASTER RO GU'!J745</f>
        <v>0</v>
      </c>
      <c r="I745" s="30">
        <f>'[1]MASTER RO GU'!L745</f>
        <v>153525400</v>
      </c>
      <c r="J745" s="30">
        <f t="shared" si="347"/>
        <v>0</v>
      </c>
      <c r="K745" s="37">
        <f t="shared" ref="K745" si="361">SUM(K746,K749)</f>
        <v>12775100</v>
      </c>
      <c r="L745" s="22">
        <f t="shared" si="341"/>
        <v>12775100</v>
      </c>
      <c r="M745" s="32">
        <f t="shared" si="351"/>
        <v>0.92318062783936305</v>
      </c>
      <c r="N745" s="23">
        <f t="shared" si="338"/>
        <v>0.92318062783936305</v>
      </c>
      <c r="O745" s="249"/>
      <c r="P745" s="145">
        <f t="shared" si="337"/>
        <v>12775100</v>
      </c>
    </row>
    <row r="746" spans="1:16" s="39" customFormat="1" ht="17.25" customHeight="1" x14ac:dyDescent="0.25">
      <c r="A746" s="245" t="s">
        <v>161</v>
      </c>
      <c r="B746" s="105" t="s">
        <v>162</v>
      </c>
      <c r="C746" s="37">
        <f>SUM(C747:C748)</f>
        <v>147299400</v>
      </c>
      <c r="D746" s="37">
        <f t="shared" ref="D746:K746" si="362">SUM(D747:D748)</f>
        <v>137165400</v>
      </c>
      <c r="E746" s="37">
        <f t="shared" si="362"/>
        <v>0</v>
      </c>
      <c r="F746" s="37">
        <f t="shared" si="362"/>
        <v>137165400</v>
      </c>
      <c r="G746" s="37">
        <f t="shared" si="362"/>
        <v>0</v>
      </c>
      <c r="H746" s="37">
        <f t="shared" si="362"/>
        <v>0</v>
      </c>
      <c r="I746" s="37">
        <f t="shared" si="362"/>
        <v>137165400</v>
      </c>
      <c r="J746" s="37">
        <f t="shared" si="362"/>
        <v>0</v>
      </c>
      <c r="K746" s="37">
        <f t="shared" si="362"/>
        <v>10134000</v>
      </c>
      <c r="L746" s="22">
        <f t="shared" si="341"/>
        <v>10134000</v>
      </c>
      <c r="M746" s="32">
        <f t="shared" si="351"/>
        <v>0.93120134908899832</v>
      </c>
      <c r="N746" s="23">
        <f t="shared" si="338"/>
        <v>0.93120134908899832</v>
      </c>
      <c r="O746" s="249"/>
      <c r="P746" s="145">
        <f t="shared" si="337"/>
        <v>10134000</v>
      </c>
    </row>
    <row r="747" spans="1:16" s="51" customFormat="1" ht="17.25" customHeight="1" x14ac:dyDescent="0.25">
      <c r="A747" s="247" t="s">
        <v>163</v>
      </c>
      <c r="B747" s="107" t="s">
        <v>164</v>
      </c>
      <c r="C747" s="49">
        <v>88482000</v>
      </c>
      <c r="D747" s="44">
        <f>'[1]MASTER SPD '!G747</f>
        <v>85562000</v>
      </c>
      <c r="E747" s="44">
        <f>'[1]MASTER RO GU'!E747</f>
        <v>0</v>
      </c>
      <c r="F747" s="44">
        <f>'[1]MASTER RO GU'!F747</f>
        <v>85562000</v>
      </c>
      <c r="G747" s="44">
        <f>'[1]MASTER RO GU'!I747</f>
        <v>0</v>
      </c>
      <c r="H747" s="44">
        <f>'[1]MASTER RO GU'!J747</f>
        <v>0</v>
      </c>
      <c r="I747" s="44">
        <f>'[1]MASTER RO GU'!L747</f>
        <v>85562000</v>
      </c>
      <c r="J747" s="44">
        <f t="shared" si="347"/>
        <v>0</v>
      </c>
      <c r="K747" s="43">
        <f>C747-I747</f>
        <v>2920000</v>
      </c>
      <c r="L747" s="31">
        <f t="shared" si="341"/>
        <v>2920000</v>
      </c>
      <c r="M747" s="23">
        <f t="shared" si="351"/>
        <v>0.96699893763703348</v>
      </c>
      <c r="N747" s="23">
        <f t="shared" si="338"/>
        <v>0.96699893763703348</v>
      </c>
      <c r="O747" s="248"/>
      <c r="P747" s="145">
        <f t="shared" si="337"/>
        <v>2920000</v>
      </c>
    </row>
    <row r="748" spans="1:16" s="51" customFormat="1" ht="17.25" customHeight="1" x14ac:dyDescent="0.25">
      <c r="A748" s="247" t="s">
        <v>165</v>
      </c>
      <c r="B748" s="107" t="s">
        <v>481</v>
      </c>
      <c r="C748" s="49">
        <v>58817400</v>
      </c>
      <c r="D748" s="44">
        <f>'[1]MASTER SPD '!G748</f>
        <v>51603400</v>
      </c>
      <c r="E748" s="44">
        <f>'[1]MASTER RO GU'!E748</f>
        <v>0</v>
      </c>
      <c r="F748" s="44">
        <f>'[1]MASTER RO GU'!F748</f>
        <v>51603400</v>
      </c>
      <c r="G748" s="44">
        <f>'[1]MASTER RO GU'!I748</f>
        <v>0</v>
      </c>
      <c r="H748" s="44">
        <f>'[1]MASTER RO GU'!J748</f>
        <v>0</v>
      </c>
      <c r="I748" s="44">
        <f>'[1]MASTER RO GU'!L748</f>
        <v>51603400</v>
      </c>
      <c r="J748" s="44">
        <f t="shared" si="347"/>
        <v>0</v>
      </c>
      <c r="K748" s="43">
        <f>C748-I748</f>
        <v>7214000</v>
      </c>
      <c r="L748" s="31">
        <f t="shared" si="341"/>
        <v>7214000</v>
      </c>
      <c r="M748" s="23">
        <f t="shared" si="351"/>
        <v>0.87734921978870195</v>
      </c>
      <c r="N748" s="23">
        <f t="shared" si="338"/>
        <v>0.87734921978870195</v>
      </c>
      <c r="O748" s="248"/>
      <c r="P748" s="145">
        <f t="shared" si="337"/>
        <v>7214000</v>
      </c>
    </row>
    <row r="749" spans="1:16" s="39" customFormat="1" ht="17.25" customHeight="1" x14ac:dyDescent="0.25">
      <c r="A749" s="245" t="s">
        <v>482</v>
      </c>
      <c r="B749" s="105" t="s">
        <v>483</v>
      </c>
      <c r="C749" s="37">
        <f>C750</f>
        <v>19001100</v>
      </c>
      <c r="D749" s="30">
        <f>'[1]MASTER SPD '!G749</f>
        <v>16360000</v>
      </c>
      <c r="E749" s="30">
        <f>'[1]MASTER RO GU'!E749</f>
        <v>0</v>
      </c>
      <c r="F749" s="30">
        <f>'[1]MASTER RO GU'!F749</f>
        <v>16360000</v>
      </c>
      <c r="G749" s="30">
        <f>'[1]MASTER RO GU'!I749</f>
        <v>0</v>
      </c>
      <c r="H749" s="30">
        <f>'[1]MASTER RO GU'!J749</f>
        <v>0</v>
      </c>
      <c r="I749" s="30">
        <f>'[1]MASTER RO GU'!L749</f>
        <v>16360000</v>
      </c>
      <c r="J749" s="30">
        <f t="shared" si="347"/>
        <v>0</v>
      </c>
      <c r="K749" s="37">
        <f t="shared" ref="K749" si="363">K750</f>
        <v>2641100</v>
      </c>
      <c r="L749" s="22">
        <f t="shared" si="341"/>
        <v>2641100</v>
      </c>
      <c r="M749" s="32">
        <f t="shared" si="351"/>
        <v>0.86100278404934449</v>
      </c>
      <c r="N749" s="32">
        <f t="shared" si="338"/>
        <v>0.86100278404934449</v>
      </c>
      <c r="O749" s="249"/>
      <c r="P749" s="145">
        <f t="shared" si="337"/>
        <v>2641100</v>
      </c>
    </row>
    <row r="750" spans="1:16" s="51" customFormat="1" ht="17.25" customHeight="1" x14ac:dyDescent="0.25">
      <c r="A750" s="247" t="s">
        <v>484</v>
      </c>
      <c r="B750" s="107" t="s">
        <v>485</v>
      </c>
      <c r="C750" s="49">
        <v>19001100</v>
      </c>
      <c r="D750" s="44">
        <f>'[1]MASTER SPD '!G750</f>
        <v>16360000</v>
      </c>
      <c r="E750" s="44">
        <f>'[1]MASTER RO GU'!E750</f>
        <v>0</v>
      </c>
      <c r="F750" s="44">
        <f>'[1]MASTER RO GU'!F750</f>
        <v>16360000</v>
      </c>
      <c r="G750" s="44">
        <f>'[1]MASTER RO GU'!I750</f>
        <v>0</v>
      </c>
      <c r="H750" s="44">
        <f>'[1]MASTER RO GU'!J750</f>
        <v>0</v>
      </c>
      <c r="I750" s="44">
        <f>'[1]MASTER RO GU'!L750</f>
        <v>16360000</v>
      </c>
      <c r="J750" s="44">
        <f t="shared" si="347"/>
        <v>0</v>
      </c>
      <c r="K750" s="43">
        <f>C750-I750</f>
        <v>2641100</v>
      </c>
      <c r="L750" s="31">
        <f t="shared" si="341"/>
        <v>2641100</v>
      </c>
      <c r="M750" s="23">
        <f t="shared" si="351"/>
        <v>0.86100278404934449</v>
      </c>
      <c r="N750" s="23">
        <f t="shared" si="338"/>
        <v>0.86100278404934449</v>
      </c>
      <c r="O750" s="248"/>
      <c r="P750" s="145">
        <f t="shared" si="337"/>
        <v>2641100</v>
      </c>
    </row>
    <row r="751" spans="1:16" ht="16.5" customHeight="1" x14ac:dyDescent="0.25">
      <c r="A751" s="242"/>
      <c r="B751" s="108"/>
      <c r="C751" s="43"/>
      <c r="D751" s="44">
        <f>'[1]MASTER SPD '!G751</f>
        <v>0</v>
      </c>
      <c r="E751" s="44">
        <f>'[1]MASTER RO GU'!E751</f>
        <v>0</v>
      </c>
      <c r="F751" s="44">
        <f>'[1]MASTER RO GU'!F751</f>
        <v>0</v>
      </c>
      <c r="G751" s="44">
        <f>'[1]MASTER RO GU'!I751</f>
        <v>0</v>
      </c>
      <c r="H751" s="44">
        <f>'[1]MASTER RO GU'!J751</f>
        <v>0</v>
      </c>
      <c r="I751" s="30">
        <f>'[1]MASTER RO GU'!L751</f>
        <v>0</v>
      </c>
      <c r="J751" s="44">
        <f t="shared" si="347"/>
        <v>0</v>
      </c>
      <c r="K751" s="52"/>
      <c r="L751" s="31">
        <f t="shared" si="341"/>
        <v>0</v>
      </c>
      <c r="M751" s="53"/>
      <c r="N751" s="23"/>
      <c r="P751" s="145">
        <f t="shared" si="337"/>
        <v>0</v>
      </c>
    </row>
    <row r="752" spans="1:16" s="39" customFormat="1" ht="19.5" customHeight="1" x14ac:dyDescent="0.25">
      <c r="A752" s="240" t="s">
        <v>486</v>
      </c>
      <c r="B752" s="373" t="s">
        <v>487</v>
      </c>
      <c r="C752" s="72">
        <f>C753</f>
        <v>40000000</v>
      </c>
      <c r="D752" s="71">
        <f>'[1]MASTER SPD '!G752</f>
        <v>40000000</v>
      </c>
      <c r="E752" s="72">
        <f t="shared" ref="E752:F752" si="364">E753</f>
        <v>0</v>
      </c>
      <c r="F752" s="72">
        <f t="shared" si="364"/>
        <v>0</v>
      </c>
      <c r="G752" s="72">
        <f>G758</f>
        <v>20000000</v>
      </c>
      <c r="H752" s="72">
        <f>H753</f>
        <v>0</v>
      </c>
      <c r="I752" s="71">
        <f>'[1]MASTER RO GU'!L752</f>
        <v>39985000</v>
      </c>
      <c r="J752" s="30">
        <f t="shared" si="347"/>
        <v>15000</v>
      </c>
      <c r="K752" s="28">
        <f t="shared" ref="K752:K757" si="365">C752-I752</f>
        <v>15000</v>
      </c>
      <c r="L752" s="22">
        <f t="shared" si="341"/>
        <v>0</v>
      </c>
      <c r="M752" s="32">
        <f t="shared" ref="M752:M763" si="366">I752/C752*100%</f>
        <v>0.99962499999999999</v>
      </c>
      <c r="N752" s="32">
        <f t="shared" si="338"/>
        <v>1</v>
      </c>
      <c r="O752" s="38"/>
      <c r="P752" s="145">
        <f t="shared" si="337"/>
        <v>0</v>
      </c>
    </row>
    <row r="753" spans="1:16" s="39" customFormat="1" ht="19.5" customHeight="1" x14ac:dyDescent="0.25">
      <c r="A753" s="104" t="s">
        <v>31</v>
      </c>
      <c r="B753" s="105" t="s">
        <v>32</v>
      </c>
      <c r="C753" s="37">
        <f t="shared" ref="C753:H755" si="367">C754</f>
        <v>40000000</v>
      </c>
      <c r="D753" s="30">
        <f>'[1]MASTER SPD '!G753</f>
        <v>40000000</v>
      </c>
      <c r="E753" s="37">
        <f t="shared" si="367"/>
        <v>0</v>
      </c>
      <c r="F753" s="37">
        <f t="shared" si="367"/>
        <v>0</v>
      </c>
      <c r="G753" s="37">
        <f t="shared" si="367"/>
        <v>20000000</v>
      </c>
      <c r="H753" s="37">
        <f t="shared" si="367"/>
        <v>0</v>
      </c>
      <c r="I753" s="30">
        <f>'[1]MASTER RO GU'!L753</f>
        <v>39985000</v>
      </c>
      <c r="J753" s="30">
        <f t="shared" si="347"/>
        <v>15000</v>
      </c>
      <c r="K753" s="28">
        <f t="shared" si="365"/>
        <v>15000</v>
      </c>
      <c r="L753" s="22"/>
      <c r="M753" s="32">
        <f t="shared" si="366"/>
        <v>0.99962499999999999</v>
      </c>
      <c r="N753" s="32">
        <f t="shared" si="338"/>
        <v>1</v>
      </c>
      <c r="O753" s="38"/>
      <c r="P753" s="145">
        <f t="shared" si="337"/>
        <v>0</v>
      </c>
    </row>
    <row r="754" spans="1:16" s="39" customFormat="1" ht="19.5" customHeight="1" x14ac:dyDescent="0.25">
      <c r="A754" s="104" t="s">
        <v>127</v>
      </c>
      <c r="B754" s="105" t="s">
        <v>35</v>
      </c>
      <c r="C754" s="37">
        <f t="shared" si="367"/>
        <v>40000000</v>
      </c>
      <c r="D754" s="30">
        <f>'[1]MASTER SPD '!G754</f>
        <v>40000000</v>
      </c>
      <c r="E754" s="37">
        <f t="shared" si="367"/>
        <v>0</v>
      </c>
      <c r="F754" s="37">
        <f t="shared" si="367"/>
        <v>0</v>
      </c>
      <c r="G754" s="37">
        <f t="shared" si="367"/>
        <v>20000000</v>
      </c>
      <c r="H754" s="37">
        <f t="shared" si="367"/>
        <v>0</v>
      </c>
      <c r="I754" s="30">
        <f>'[1]MASTER RO GU'!L754</f>
        <v>39985000</v>
      </c>
      <c r="J754" s="30">
        <f t="shared" si="347"/>
        <v>15000</v>
      </c>
      <c r="K754" s="28">
        <f t="shared" si="365"/>
        <v>15000</v>
      </c>
      <c r="L754" s="22"/>
      <c r="M754" s="32">
        <f t="shared" si="366"/>
        <v>0.99962499999999999</v>
      </c>
      <c r="N754" s="32">
        <f t="shared" si="338"/>
        <v>1</v>
      </c>
      <c r="O754" s="38"/>
      <c r="P754" s="145">
        <f t="shared" si="337"/>
        <v>0</v>
      </c>
    </row>
    <row r="755" spans="1:16" s="39" customFormat="1" ht="19.5" customHeight="1" x14ac:dyDescent="0.25">
      <c r="A755" s="104" t="s">
        <v>36</v>
      </c>
      <c r="B755" s="105" t="s">
        <v>37</v>
      </c>
      <c r="C755" s="37">
        <f t="shared" si="367"/>
        <v>40000000</v>
      </c>
      <c r="D755" s="30">
        <f>'[1]MASTER SPD '!G755</f>
        <v>40000000</v>
      </c>
      <c r="E755" s="37">
        <f t="shared" si="367"/>
        <v>0</v>
      </c>
      <c r="F755" s="37">
        <f t="shared" si="367"/>
        <v>0</v>
      </c>
      <c r="G755" s="37">
        <f t="shared" si="367"/>
        <v>20000000</v>
      </c>
      <c r="H755" s="37">
        <f t="shared" si="367"/>
        <v>0</v>
      </c>
      <c r="I755" s="30">
        <f>'[1]MASTER RO GU'!L755</f>
        <v>39985000</v>
      </c>
      <c r="J755" s="30">
        <f t="shared" si="347"/>
        <v>15000</v>
      </c>
      <c r="K755" s="28">
        <f t="shared" si="365"/>
        <v>15000</v>
      </c>
      <c r="L755" s="22"/>
      <c r="M755" s="32">
        <f t="shared" si="366"/>
        <v>0.99962499999999999</v>
      </c>
      <c r="N755" s="32">
        <f t="shared" si="338"/>
        <v>1</v>
      </c>
      <c r="O755" s="38"/>
      <c r="P755" s="145">
        <f t="shared" si="337"/>
        <v>0</v>
      </c>
    </row>
    <row r="756" spans="1:16" s="39" customFormat="1" ht="19.5" customHeight="1" x14ac:dyDescent="0.25">
      <c r="A756" s="231" t="s">
        <v>38</v>
      </c>
      <c r="B756" s="224" t="s">
        <v>39</v>
      </c>
      <c r="C756" s="37">
        <f>SUM(C757:C758)</f>
        <v>40000000</v>
      </c>
      <c r="D756" s="30">
        <f>'[1]MASTER SPD '!G756</f>
        <v>40000000</v>
      </c>
      <c r="E756" s="37">
        <f t="shared" ref="E756:F756" si="368">SUM(E757:E758)</f>
        <v>0</v>
      </c>
      <c r="F756" s="37">
        <f t="shared" si="368"/>
        <v>0</v>
      </c>
      <c r="G756" s="37">
        <f>SUM(G757:G758)</f>
        <v>20000000</v>
      </c>
      <c r="H756" s="37">
        <f>SUM(H757:H758)</f>
        <v>0</v>
      </c>
      <c r="I756" s="30">
        <f>'[1]MASTER RO GU'!L756</f>
        <v>39985000</v>
      </c>
      <c r="J756" s="30">
        <f t="shared" si="347"/>
        <v>15000</v>
      </c>
      <c r="K756" s="28">
        <f t="shared" si="365"/>
        <v>15000</v>
      </c>
      <c r="L756" s="78"/>
      <c r="M756" s="79">
        <f t="shared" si="366"/>
        <v>0.99962499999999999</v>
      </c>
      <c r="N756" s="79">
        <f t="shared" si="338"/>
        <v>1</v>
      </c>
      <c r="O756" s="38"/>
      <c r="P756" s="145">
        <f t="shared" si="337"/>
        <v>0</v>
      </c>
    </row>
    <row r="757" spans="1:16" s="39" customFormat="1" ht="19.5" customHeight="1" x14ac:dyDescent="0.25">
      <c r="A757" s="106" t="s">
        <v>97</v>
      </c>
      <c r="B757" s="108" t="s">
        <v>488</v>
      </c>
      <c r="C757" s="43">
        <v>20000000</v>
      </c>
      <c r="D757" s="44">
        <f>'[1]MASTER SPD '!G757</f>
        <v>20000000</v>
      </c>
      <c r="E757" s="43">
        <v>0</v>
      </c>
      <c r="F757" s="43">
        <v>0</v>
      </c>
      <c r="G757" s="43">
        <v>0</v>
      </c>
      <c r="H757" s="43">
        <v>0</v>
      </c>
      <c r="I757" s="44">
        <f>'[1]MASTER RO GU'!L757</f>
        <v>19985000</v>
      </c>
      <c r="J757" s="44">
        <f t="shared" si="347"/>
        <v>15000</v>
      </c>
      <c r="K757" s="43">
        <f t="shared" si="365"/>
        <v>15000</v>
      </c>
      <c r="L757" s="31"/>
      <c r="M757" s="23">
        <f t="shared" si="366"/>
        <v>0.99924999999999997</v>
      </c>
      <c r="N757" s="23">
        <f t="shared" si="338"/>
        <v>1</v>
      </c>
      <c r="O757" s="38"/>
      <c r="P757" s="145">
        <f t="shared" si="337"/>
        <v>0</v>
      </c>
    </row>
    <row r="758" spans="1:16" s="39" customFormat="1" ht="18" hidden="1" customHeight="1" x14ac:dyDescent="0.25">
      <c r="A758" s="243" t="s">
        <v>143</v>
      </c>
      <c r="B758" s="244" t="s">
        <v>144</v>
      </c>
      <c r="C758" s="121">
        <f t="shared" ref="C758:C760" si="369">C759</f>
        <v>20000000</v>
      </c>
      <c r="D758" s="59">
        <f>'[1]MASTER SPD '!G758</f>
        <v>20000000</v>
      </c>
      <c r="E758" s="59">
        <f>'[1]MASTER RO GU'!E758</f>
        <v>0</v>
      </c>
      <c r="F758" s="59">
        <f>'[1]MASTER RO GU'!F758</f>
        <v>0</v>
      </c>
      <c r="G758" s="59">
        <f>'[1]MASTER RO GU'!I758</f>
        <v>20000000</v>
      </c>
      <c r="H758" s="59">
        <f>'[1]MASTER RO GU'!J758</f>
        <v>0</v>
      </c>
      <c r="I758" s="59">
        <f>'[1]MASTER RO GU'!L758</f>
        <v>20000000</v>
      </c>
      <c r="J758" s="59">
        <f t="shared" si="347"/>
        <v>0</v>
      </c>
      <c r="K758" s="121">
        <f t="shared" ref="K758:K760" si="370">K759</f>
        <v>0</v>
      </c>
      <c r="L758" s="31">
        <f t="shared" si="341"/>
        <v>0</v>
      </c>
      <c r="M758" s="61">
        <f t="shared" si="366"/>
        <v>1</v>
      </c>
      <c r="N758" s="23">
        <f t="shared" si="338"/>
        <v>1</v>
      </c>
      <c r="O758" s="38"/>
      <c r="P758" s="145">
        <f t="shared" si="337"/>
        <v>0</v>
      </c>
    </row>
    <row r="759" spans="1:16" s="39" customFormat="1" ht="18" customHeight="1" x14ac:dyDescent="0.25">
      <c r="A759" s="245" t="s">
        <v>145</v>
      </c>
      <c r="B759" s="105" t="s">
        <v>146</v>
      </c>
      <c r="C759" s="37">
        <f t="shared" si="369"/>
        <v>20000000</v>
      </c>
      <c r="D759" s="30">
        <f>'[1]MASTER SPD '!G759</f>
        <v>20000000</v>
      </c>
      <c r="E759" s="30">
        <f>'[1]MASTER RO GU'!E759</f>
        <v>0</v>
      </c>
      <c r="F759" s="30">
        <f>'[1]MASTER RO GU'!F759</f>
        <v>0</v>
      </c>
      <c r="G759" s="30">
        <f>'[1]MASTER RO GU'!I759</f>
        <v>20000000</v>
      </c>
      <c r="H759" s="30">
        <f>'[1]MASTER RO GU'!J759</f>
        <v>0</v>
      </c>
      <c r="I759" s="30">
        <f>'[1]MASTER RO GU'!L759</f>
        <v>20000000</v>
      </c>
      <c r="J759" s="30">
        <f t="shared" si="347"/>
        <v>0</v>
      </c>
      <c r="K759" s="37">
        <f t="shared" si="370"/>
        <v>0</v>
      </c>
      <c r="L759" s="31">
        <f t="shared" si="341"/>
        <v>0</v>
      </c>
      <c r="M759" s="23">
        <f t="shared" si="366"/>
        <v>1</v>
      </c>
      <c r="N759" s="23">
        <f t="shared" si="338"/>
        <v>1</v>
      </c>
      <c r="O759" s="38"/>
      <c r="P759" s="145">
        <f t="shared" si="337"/>
        <v>0</v>
      </c>
    </row>
    <row r="760" spans="1:16" s="39" customFormat="1" ht="17.25" customHeight="1" x14ac:dyDescent="0.25">
      <c r="A760" s="245" t="s">
        <v>147</v>
      </c>
      <c r="B760" s="105" t="s">
        <v>148</v>
      </c>
      <c r="C760" s="37">
        <f t="shared" si="369"/>
        <v>20000000</v>
      </c>
      <c r="D760" s="30">
        <f>'[1]MASTER SPD '!G760</f>
        <v>20000000</v>
      </c>
      <c r="E760" s="30">
        <f>'[1]MASTER RO GU'!E760</f>
        <v>0</v>
      </c>
      <c r="F760" s="30">
        <f>'[1]MASTER RO GU'!F760</f>
        <v>0</v>
      </c>
      <c r="G760" s="30">
        <f>'[1]MASTER RO GU'!I760</f>
        <v>20000000</v>
      </c>
      <c r="H760" s="30">
        <f>'[1]MASTER RO GU'!J760</f>
        <v>0</v>
      </c>
      <c r="I760" s="30">
        <f>'[1]MASTER RO GU'!L760</f>
        <v>20000000</v>
      </c>
      <c r="J760" s="30">
        <f t="shared" si="347"/>
        <v>0</v>
      </c>
      <c r="K760" s="37">
        <f t="shared" si="370"/>
        <v>0</v>
      </c>
      <c r="L760" s="31">
        <f t="shared" si="341"/>
        <v>0</v>
      </c>
      <c r="M760" s="23">
        <f t="shared" si="366"/>
        <v>1</v>
      </c>
      <c r="N760" s="23">
        <f t="shared" si="338"/>
        <v>1</v>
      </c>
      <c r="O760" s="38"/>
      <c r="P760" s="145">
        <f t="shared" ref="P760:P823" si="371">L760+O760</f>
        <v>0</v>
      </c>
    </row>
    <row r="761" spans="1:16" s="39" customFormat="1" ht="18.75" customHeight="1" x14ac:dyDescent="0.25">
      <c r="A761" s="245" t="s">
        <v>149</v>
      </c>
      <c r="B761" s="105" t="s">
        <v>150</v>
      </c>
      <c r="C761" s="37">
        <f>SUM(C762:C763)</f>
        <v>20000000</v>
      </c>
      <c r="D761" s="30">
        <f>'[1]MASTER SPD '!G761</f>
        <v>20000000</v>
      </c>
      <c r="E761" s="30">
        <f>'[1]MASTER RO GU'!E761</f>
        <v>0</v>
      </c>
      <c r="F761" s="30">
        <f>'[1]MASTER RO GU'!F761</f>
        <v>0</v>
      </c>
      <c r="G761" s="30">
        <f>'[1]MASTER RO GU'!I761</f>
        <v>20000000</v>
      </c>
      <c r="H761" s="30">
        <f>'[1]MASTER RO GU'!J761</f>
        <v>0</v>
      </c>
      <c r="I761" s="30">
        <f>'[1]MASTER RO GU'!L761</f>
        <v>20000000</v>
      </c>
      <c r="J761" s="30">
        <f t="shared" si="347"/>
        <v>0</v>
      </c>
      <c r="K761" s="37">
        <f>SUM(K762:K763)</f>
        <v>0</v>
      </c>
      <c r="L761" s="31">
        <f t="shared" si="341"/>
        <v>0</v>
      </c>
      <c r="M761" s="54">
        <f t="shared" si="366"/>
        <v>1</v>
      </c>
      <c r="N761" s="23">
        <f t="shared" si="338"/>
        <v>1</v>
      </c>
      <c r="O761" s="38"/>
      <c r="P761" s="145">
        <f t="shared" si="371"/>
        <v>0</v>
      </c>
    </row>
    <row r="762" spans="1:16" s="51" customFormat="1" ht="17.45" customHeight="1" x14ac:dyDescent="0.25">
      <c r="A762" s="247" t="s">
        <v>463</v>
      </c>
      <c r="B762" s="110" t="s">
        <v>464</v>
      </c>
      <c r="C762" s="49">
        <v>20000000</v>
      </c>
      <c r="D762" s="44">
        <f>'[1]MASTER SPD '!G762</f>
        <v>20000000</v>
      </c>
      <c r="E762" s="44">
        <f>'[1]MASTER RO GU'!E762</f>
        <v>0</v>
      </c>
      <c r="F762" s="44">
        <f>'[1]MASTER RO GU'!F762</f>
        <v>0</v>
      </c>
      <c r="G762" s="44">
        <f>'[1]MASTER RO GU'!I762</f>
        <v>20000000</v>
      </c>
      <c r="H762" s="44">
        <f>'[1]MASTER RO GU'!J762</f>
        <v>0</v>
      </c>
      <c r="I762" s="44">
        <f>'[1]MASTER RO GU'!L762</f>
        <v>20000000</v>
      </c>
      <c r="J762" s="44">
        <f t="shared" si="347"/>
        <v>0</v>
      </c>
      <c r="K762" s="43">
        <f>C762-I762</f>
        <v>0</v>
      </c>
      <c r="L762" s="31">
        <f t="shared" si="341"/>
        <v>0</v>
      </c>
      <c r="M762" s="23">
        <f t="shared" si="366"/>
        <v>1</v>
      </c>
      <c r="N762" s="23">
        <f t="shared" si="338"/>
        <v>1</v>
      </c>
      <c r="O762" s="50"/>
      <c r="P762" s="145">
        <f t="shared" si="371"/>
        <v>0</v>
      </c>
    </row>
    <row r="763" spans="1:16" s="46" customFormat="1" ht="28.5" hidden="1" customHeight="1" x14ac:dyDescent="0.25">
      <c r="A763" s="250" t="s">
        <v>463</v>
      </c>
      <c r="B763" s="251" t="s">
        <v>489</v>
      </c>
      <c r="C763" s="119">
        <v>0</v>
      </c>
      <c r="D763" s="126">
        <f>'[1]MASTER SPD '!G763</f>
        <v>0</v>
      </c>
      <c r="E763" s="126">
        <f>'[1]MASTER RO GU'!E763</f>
        <v>0</v>
      </c>
      <c r="F763" s="126">
        <f>'[1]MASTER RO GU'!F763</f>
        <v>0</v>
      </c>
      <c r="G763" s="126">
        <f>'[1]MASTER RO GU'!I763</f>
        <v>0</v>
      </c>
      <c r="H763" s="126">
        <f>'[1]MASTER RO GU'!J763</f>
        <v>0</v>
      </c>
      <c r="I763" s="126">
        <f>'[1]MASTER RO GU'!L763</f>
        <v>0</v>
      </c>
      <c r="J763" s="126">
        <f t="shared" si="347"/>
        <v>0</v>
      </c>
      <c r="K763" s="119">
        <f>C763-I763</f>
        <v>0</v>
      </c>
      <c r="L763" s="60">
        <f t="shared" si="341"/>
        <v>0</v>
      </c>
      <c r="M763" s="61" t="e">
        <f t="shared" si="366"/>
        <v>#DIV/0!</v>
      </c>
      <c r="N763" s="61" t="e">
        <f t="shared" si="338"/>
        <v>#DIV/0!</v>
      </c>
      <c r="O763" s="45"/>
      <c r="P763" s="145">
        <f t="shared" si="371"/>
        <v>0</v>
      </c>
    </row>
    <row r="764" spans="1:16" ht="11.25" customHeight="1" x14ac:dyDescent="0.25">
      <c r="A764" s="242"/>
      <c r="B764" s="108"/>
      <c r="C764" s="43"/>
      <c r="D764" s="44">
        <f>'[1]MASTER SPD '!G764</f>
        <v>0</v>
      </c>
      <c r="E764" s="44">
        <f>'[1]MASTER RO GU'!E764</f>
        <v>0</v>
      </c>
      <c r="F764" s="44">
        <f>'[1]MASTER RO GU'!F764</f>
        <v>0</v>
      </c>
      <c r="G764" s="44">
        <f>'[1]MASTER RO GU'!I764</f>
        <v>0</v>
      </c>
      <c r="H764" s="44">
        <f>'[1]MASTER RO GU'!J764</f>
        <v>0</v>
      </c>
      <c r="I764" s="44">
        <f>'[1]MASTER RO GU'!L764</f>
        <v>0</v>
      </c>
      <c r="J764" s="44">
        <f t="shared" si="347"/>
        <v>0</v>
      </c>
      <c r="K764" s="52"/>
      <c r="L764" s="31">
        <f t="shared" si="341"/>
        <v>0</v>
      </c>
      <c r="M764" s="53"/>
      <c r="N764" s="23"/>
      <c r="P764" s="145">
        <f t="shared" si="371"/>
        <v>0</v>
      </c>
    </row>
    <row r="765" spans="1:16" s="25" customFormat="1" ht="18.75" customHeight="1" x14ac:dyDescent="0.25">
      <c r="A765" s="241" t="s">
        <v>490</v>
      </c>
      <c r="B765" s="370" t="s">
        <v>491</v>
      </c>
      <c r="C765" s="353">
        <f t="shared" ref="C765:C768" si="372">C766</f>
        <v>64301000</v>
      </c>
      <c r="D765" s="71">
        <f>'[1]MASTER SPD '!G765</f>
        <v>64301000</v>
      </c>
      <c r="E765" s="71">
        <f>'[1]MASTER RO GU'!E765</f>
        <v>0</v>
      </c>
      <c r="F765" s="71">
        <f>'[1]MASTER RO GU'!F765</f>
        <v>0</v>
      </c>
      <c r="G765" s="71">
        <f>'[1]MASTER RO GU'!I765</f>
        <v>64271000</v>
      </c>
      <c r="H765" s="71">
        <f>'[1]MASTER RO GU'!J765</f>
        <v>0</v>
      </c>
      <c r="I765" s="71">
        <f>'[1]MASTER RO GU'!L765</f>
        <v>64271000</v>
      </c>
      <c r="J765" s="30">
        <f t="shared" si="347"/>
        <v>30000</v>
      </c>
      <c r="K765" s="28">
        <f t="shared" ref="K765:K768" si="373">K766</f>
        <v>30000</v>
      </c>
      <c r="L765" s="22">
        <f t="shared" si="341"/>
        <v>0</v>
      </c>
      <c r="M765" s="32">
        <f t="shared" ref="M765:M772" si="374">I765/C765*100%</f>
        <v>0.99953344426991808</v>
      </c>
      <c r="N765" s="32">
        <f t="shared" si="338"/>
        <v>1</v>
      </c>
      <c r="O765" s="24"/>
      <c r="P765" s="145">
        <f t="shared" si="371"/>
        <v>0</v>
      </c>
    </row>
    <row r="766" spans="1:16" s="39" customFormat="1" ht="17.25" customHeight="1" x14ac:dyDescent="0.25">
      <c r="A766" s="104" t="s">
        <v>31</v>
      </c>
      <c r="B766" s="105" t="s">
        <v>32</v>
      </c>
      <c r="C766" s="37">
        <f t="shared" si="372"/>
        <v>64301000</v>
      </c>
      <c r="D766" s="30">
        <f>'[1]MASTER SPD '!G766</f>
        <v>64301000</v>
      </c>
      <c r="E766" s="30">
        <f>'[1]MASTER RO GU'!E766</f>
        <v>0</v>
      </c>
      <c r="F766" s="30">
        <f>'[1]MASTER RO GU'!F766</f>
        <v>0</v>
      </c>
      <c r="G766" s="30">
        <f>'[1]MASTER RO GU'!I766</f>
        <v>64271000</v>
      </c>
      <c r="H766" s="30">
        <f>'[1]MASTER RO GU'!J766</f>
        <v>0</v>
      </c>
      <c r="I766" s="30">
        <f>'[1]MASTER RO GU'!L766</f>
        <v>64271000</v>
      </c>
      <c r="J766" s="30">
        <f t="shared" si="347"/>
        <v>30000</v>
      </c>
      <c r="K766" s="37">
        <f t="shared" si="373"/>
        <v>30000</v>
      </c>
      <c r="L766" s="22">
        <f t="shared" si="341"/>
        <v>0</v>
      </c>
      <c r="M766" s="32">
        <f t="shared" si="374"/>
        <v>0.99953344426991808</v>
      </c>
      <c r="N766" s="32">
        <f t="shared" si="338"/>
        <v>1</v>
      </c>
      <c r="O766" s="38"/>
      <c r="P766" s="145">
        <f t="shared" si="371"/>
        <v>0</v>
      </c>
    </row>
    <row r="767" spans="1:16" s="39" customFormat="1" ht="17.25" customHeight="1" x14ac:dyDescent="0.25">
      <c r="A767" s="104" t="s">
        <v>34</v>
      </c>
      <c r="B767" s="105" t="s">
        <v>35</v>
      </c>
      <c r="C767" s="37">
        <f t="shared" si="372"/>
        <v>64301000</v>
      </c>
      <c r="D767" s="30">
        <f>'[1]MASTER SPD '!G767</f>
        <v>64301000</v>
      </c>
      <c r="E767" s="30">
        <f>'[1]MASTER RO GU'!E767</f>
        <v>0</v>
      </c>
      <c r="F767" s="30">
        <f>'[1]MASTER RO GU'!F767</f>
        <v>0</v>
      </c>
      <c r="G767" s="30">
        <f>'[1]MASTER RO GU'!I767</f>
        <v>64271000</v>
      </c>
      <c r="H767" s="30">
        <f>'[1]MASTER RO GU'!J767</f>
        <v>0</v>
      </c>
      <c r="I767" s="30">
        <f>'[1]MASTER RO GU'!L767</f>
        <v>64271000</v>
      </c>
      <c r="J767" s="30">
        <f t="shared" si="347"/>
        <v>30000</v>
      </c>
      <c r="K767" s="37">
        <f t="shared" si="373"/>
        <v>30000</v>
      </c>
      <c r="L767" s="22">
        <f t="shared" si="341"/>
        <v>0</v>
      </c>
      <c r="M767" s="32">
        <f t="shared" si="374"/>
        <v>0.99953344426991808</v>
      </c>
      <c r="N767" s="32">
        <f t="shared" si="338"/>
        <v>1</v>
      </c>
      <c r="O767" s="38"/>
      <c r="P767" s="145">
        <f t="shared" si="371"/>
        <v>0</v>
      </c>
    </row>
    <row r="768" spans="1:16" s="39" customFormat="1" ht="17.25" customHeight="1" x14ac:dyDescent="0.25">
      <c r="A768" s="104" t="s">
        <v>36</v>
      </c>
      <c r="B768" s="105" t="s">
        <v>37</v>
      </c>
      <c r="C768" s="37">
        <f t="shared" si="372"/>
        <v>64301000</v>
      </c>
      <c r="D768" s="30">
        <f>'[1]MASTER SPD '!G768</f>
        <v>64301000</v>
      </c>
      <c r="E768" s="30">
        <f>'[1]MASTER RO GU'!E768</f>
        <v>0</v>
      </c>
      <c r="F768" s="30">
        <f>'[1]MASTER RO GU'!F768</f>
        <v>0</v>
      </c>
      <c r="G768" s="30">
        <f>'[1]MASTER RO GU'!I768</f>
        <v>64271000</v>
      </c>
      <c r="H768" s="30">
        <f>'[1]MASTER RO GU'!J768</f>
        <v>0</v>
      </c>
      <c r="I768" s="30">
        <f>'[1]MASTER RO GU'!L768</f>
        <v>64271000</v>
      </c>
      <c r="J768" s="30">
        <f t="shared" si="347"/>
        <v>30000</v>
      </c>
      <c r="K768" s="37">
        <f t="shared" si="373"/>
        <v>30000</v>
      </c>
      <c r="L768" s="22">
        <f t="shared" si="341"/>
        <v>0</v>
      </c>
      <c r="M768" s="32">
        <f t="shared" si="374"/>
        <v>0.99953344426991808</v>
      </c>
      <c r="N768" s="32">
        <f t="shared" si="338"/>
        <v>1</v>
      </c>
      <c r="O768" s="38"/>
      <c r="P768" s="145">
        <f t="shared" si="371"/>
        <v>0</v>
      </c>
    </row>
    <row r="769" spans="1:16" s="39" customFormat="1" ht="17.25" customHeight="1" x14ac:dyDescent="0.25">
      <c r="A769" s="104" t="s">
        <v>38</v>
      </c>
      <c r="B769" s="105" t="s">
        <v>39</v>
      </c>
      <c r="C769" s="37">
        <f>SUM(C770:C772)</f>
        <v>64301000</v>
      </c>
      <c r="D769" s="30">
        <f>'[1]MASTER SPD '!G769</f>
        <v>64301000</v>
      </c>
      <c r="E769" s="30">
        <f>'[1]MASTER RO GU'!E769</f>
        <v>0</v>
      </c>
      <c r="F769" s="30">
        <f>'[1]MASTER RO GU'!F769</f>
        <v>0</v>
      </c>
      <c r="G769" s="30">
        <f>'[1]MASTER RO GU'!I769</f>
        <v>64271000</v>
      </c>
      <c r="H769" s="30">
        <f>'[1]MASTER RO GU'!J769</f>
        <v>0</v>
      </c>
      <c r="I769" s="30">
        <f>'[1]MASTER RO GU'!L769</f>
        <v>64271000</v>
      </c>
      <c r="J769" s="30">
        <f t="shared" si="347"/>
        <v>30000</v>
      </c>
      <c r="K769" s="37">
        <f>SUM(K770:K772)</f>
        <v>30000</v>
      </c>
      <c r="L769" s="22">
        <f t="shared" si="341"/>
        <v>0</v>
      </c>
      <c r="M769" s="32">
        <f t="shared" si="374"/>
        <v>0.99953344426991808</v>
      </c>
      <c r="N769" s="32">
        <f t="shared" si="338"/>
        <v>1</v>
      </c>
      <c r="O769" s="38"/>
      <c r="P769" s="145">
        <f t="shared" si="371"/>
        <v>0</v>
      </c>
    </row>
    <row r="770" spans="1:16" s="46" customFormat="1" ht="19.5" customHeight="1" x14ac:dyDescent="0.25">
      <c r="A770" s="106" t="s">
        <v>42</v>
      </c>
      <c r="B770" s="108" t="s">
        <v>492</v>
      </c>
      <c r="C770" s="43">
        <f>5826000+7921000</f>
        <v>13747000</v>
      </c>
      <c r="D770" s="44">
        <f>'[1]MASTER SPD '!G770</f>
        <v>13747000</v>
      </c>
      <c r="E770" s="44">
        <f>'[1]MASTER RO GU'!E770</f>
        <v>0</v>
      </c>
      <c r="F770" s="44">
        <f>'[1]MASTER RO GU'!F770</f>
        <v>0</v>
      </c>
      <c r="G770" s="44">
        <f>'[1]MASTER RO GU'!I770</f>
        <v>13744000</v>
      </c>
      <c r="H770" s="44">
        <f>'[1]MASTER RO GU'!J770</f>
        <v>0</v>
      </c>
      <c r="I770" s="44">
        <f>'[1]MASTER RO GU'!L770</f>
        <v>13744000</v>
      </c>
      <c r="J770" s="44">
        <f t="shared" si="347"/>
        <v>3000</v>
      </c>
      <c r="K770" s="63">
        <f>C770-I770</f>
        <v>3000</v>
      </c>
      <c r="L770" s="31">
        <f t="shared" si="341"/>
        <v>0</v>
      </c>
      <c r="M770" s="23">
        <f t="shared" si="374"/>
        <v>0.99978177056812401</v>
      </c>
      <c r="N770" s="23">
        <f t="shared" ref="N770:N840" si="375">D770/C770*100%</f>
        <v>1</v>
      </c>
      <c r="O770" s="45"/>
      <c r="P770" s="145">
        <f t="shared" si="371"/>
        <v>0</v>
      </c>
    </row>
    <row r="771" spans="1:16" s="51" customFormat="1" ht="18" customHeight="1" x14ac:dyDescent="0.25">
      <c r="A771" s="109" t="s">
        <v>52</v>
      </c>
      <c r="B771" s="110" t="s">
        <v>53</v>
      </c>
      <c r="C771" s="49">
        <v>36700000</v>
      </c>
      <c r="D771" s="44">
        <f>'[1]MASTER SPD '!G771</f>
        <v>36700000</v>
      </c>
      <c r="E771" s="44">
        <f>'[1]MASTER RO GU'!E771</f>
        <v>0</v>
      </c>
      <c r="F771" s="44">
        <f>'[1]MASTER RO GU'!F771</f>
        <v>0</v>
      </c>
      <c r="G771" s="44">
        <f>'[1]MASTER RO GU'!I771</f>
        <v>36673000</v>
      </c>
      <c r="H771" s="44">
        <f>'[1]MASTER RO GU'!J771</f>
        <v>0</v>
      </c>
      <c r="I771" s="44">
        <f>'[1]MASTER RO GU'!L771</f>
        <v>36673000</v>
      </c>
      <c r="J771" s="44">
        <f t="shared" si="347"/>
        <v>27000</v>
      </c>
      <c r="K771" s="43">
        <f>C771-I771</f>
        <v>27000</v>
      </c>
      <c r="L771" s="31">
        <f t="shared" si="341"/>
        <v>0</v>
      </c>
      <c r="M771" s="23">
        <f t="shared" si="374"/>
        <v>0.99926430517711173</v>
      </c>
      <c r="N771" s="23">
        <f t="shared" si="375"/>
        <v>1</v>
      </c>
      <c r="O771" s="50"/>
      <c r="P771" s="145">
        <f t="shared" si="371"/>
        <v>0</v>
      </c>
    </row>
    <row r="772" spans="1:16" s="46" customFormat="1" ht="29.25" customHeight="1" x14ac:dyDescent="0.25">
      <c r="A772" s="106" t="s">
        <v>52</v>
      </c>
      <c r="B772" s="108" t="s">
        <v>209</v>
      </c>
      <c r="C772" s="43">
        <v>13854000</v>
      </c>
      <c r="D772" s="44">
        <f>'[1]MASTER SPD '!G772</f>
        <v>13854000</v>
      </c>
      <c r="E772" s="44">
        <f>'[1]MASTER RO GU'!E772</f>
        <v>0</v>
      </c>
      <c r="F772" s="44">
        <f>'[1]MASTER RO GU'!F772</f>
        <v>0</v>
      </c>
      <c r="G772" s="44">
        <f>'[1]MASTER RO GU'!I772</f>
        <v>13854000</v>
      </c>
      <c r="H772" s="44">
        <f>'[1]MASTER RO GU'!J772</f>
        <v>0</v>
      </c>
      <c r="I772" s="44">
        <f>'[1]MASTER RO GU'!L772</f>
        <v>13854000</v>
      </c>
      <c r="J772" s="44">
        <f t="shared" si="347"/>
        <v>0</v>
      </c>
      <c r="K772" s="43">
        <f>C772-I772</f>
        <v>0</v>
      </c>
      <c r="L772" s="31">
        <f t="shared" si="341"/>
        <v>0</v>
      </c>
      <c r="M772" s="23">
        <f t="shared" si="374"/>
        <v>1</v>
      </c>
      <c r="N772" s="23">
        <f t="shared" si="375"/>
        <v>1</v>
      </c>
      <c r="O772" s="45"/>
      <c r="P772" s="145">
        <f t="shared" si="371"/>
        <v>0</v>
      </c>
    </row>
    <row r="773" spans="1:16" ht="10.5" customHeight="1" x14ac:dyDescent="0.25">
      <c r="A773" s="242"/>
      <c r="B773" s="108"/>
      <c r="C773" s="43"/>
      <c r="D773" s="44">
        <f>'[1]MASTER SPD '!G773</f>
        <v>0</v>
      </c>
      <c r="E773" s="44">
        <f>'[1]MASTER RO GU'!E773</f>
        <v>0</v>
      </c>
      <c r="F773" s="44">
        <f>'[1]MASTER RO GU'!F773</f>
        <v>0</v>
      </c>
      <c r="G773" s="44">
        <f>'[1]MASTER RO GU'!I773</f>
        <v>0</v>
      </c>
      <c r="H773" s="44">
        <f>'[1]MASTER RO GU'!J773</f>
        <v>0</v>
      </c>
      <c r="I773" s="44">
        <f>'[1]MASTER RO GU'!L773</f>
        <v>0</v>
      </c>
      <c r="J773" s="44">
        <f t="shared" si="347"/>
        <v>0</v>
      </c>
      <c r="K773" s="52"/>
      <c r="L773" s="31">
        <f t="shared" ref="L773:L802" si="376">C773-D773</f>
        <v>0</v>
      </c>
      <c r="M773" s="53"/>
      <c r="N773" s="23"/>
      <c r="P773" s="145">
        <f t="shared" si="371"/>
        <v>0</v>
      </c>
    </row>
    <row r="774" spans="1:16" s="39" customFormat="1" ht="18.75" customHeight="1" x14ac:dyDescent="0.25">
      <c r="A774" s="240" t="s">
        <v>493</v>
      </c>
      <c r="B774" s="69" t="s">
        <v>494</v>
      </c>
      <c r="C774" s="72">
        <f t="shared" ref="C774:C777" si="377">C775</f>
        <v>100000000</v>
      </c>
      <c r="D774" s="71">
        <f>'[1]MASTER SPD '!G774</f>
        <v>100000000</v>
      </c>
      <c r="E774" s="71">
        <f>'[1]MASTER RO GU'!E774</f>
        <v>0</v>
      </c>
      <c r="F774" s="71">
        <f>'[1]MASTER RO GU'!F774</f>
        <v>0</v>
      </c>
      <c r="G774" s="71">
        <f>'[1]MASTER RO GU'!I774</f>
        <v>0</v>
      </c>
      <c r="H774" s="71">
        <f>'[1]MASTER RO GU'!J774</f>
        <v>100000000</v>
      </c>
      <c r="I774" s="71">
        <f>'[1]MASTER RO GU'!L774</f>
        <v>100000000</v>
      </c>
      <c r="J774" s="30">
        <f t="shared" si="347"/>
        <v>0</v>
      </c>
      <c r="K774" s="37">
        <f t="shared" ref="K774:K778" si="378">K775</f>
        <v>0</v>
      </c>
      <c r="L774" s="22">
        <f t="shared" si="376"/>
        <v>0</v>
      </c>
      <c r="M774" s="32">
        <f t="shared" ref="M774:M781" si="379">I774/C774*100%</f>
        <v>1</v>
      </c>
      <c r="N774" s="32">
        <f t="shared" si="375"/>
        <v>1</v>
      </c>
      <c r="O774" s="38"/>
      <c r="P774" s="145">
        <f t="shared" si="371"/>
        <v>0</v>
      </c>
    </row>
    <row r="775" spans="1:16" s="39" customFormat="1" ht="17.25" customHeight="1" x14ac:dyDescent="0.25">
      <c r="A775" s="104" t="s">
        <v>31</v>
      </c>
      <c r="B775" s="105" t="s">
        <v>32</v>
      </c>
      <c r="C775" s="37">
        <f t="shared" si="377"/>
        <v>100000000</v>
      </c>
      <c r="D775" s="30">
        <f>'[1]MASTER SPD '!G775</f>
        <v>100000000</v>
      </c>
      <c r="E775" s="30">
        <f>'[1]MASTER RO GU'!E775</f>
        <v>0</v>
      </c>
      <c r="F775" s="30">
        <f>'[1]MASTER RO GU'!F775</f>
        <v>0</v>
      </c>
      <c r="G775" s="30">
        <f>'[1]MASTER RO GU'!I775</f>
        <v>0</v>
      </c>
      <c r="H775" s="30">
        <f>'[1]MASTER RO GU'!J775</f>
        <v>100000000</v>
      </c>
      <c r="I775" s="30">
        <f>'[1]MASTER RO GU'!L775</f>
        <v>100000000</v>
      </c>
      <c r="J775" s="30">
        <f t="shared" si="347"/>
        <v>0</v>
      </c>
      <c r="K775" s="37">
        <f t="shared" si="378"/>
        <v>0</v>
      </c>
      <c r="L775" s="22">
        <f t="shared" si="376"/>
        <v>0</v>
      </c>
      <c r="M775" s="32">
        <f t="shared" si="379"/>
        <v>1</v>
      </c>
      <c r="N775" s="32">
        <f t="shared" si="375"/>
        <v>1</v>
      </c>
      <c r="O775" s="38"/>
      <c r="P775" s="145">
        <f t="shared" si="371"/>
        <v>0</v>
      </c>
    </row>
    <row r="776" spans="1:16" s="39" customFormat="1" ht="17.25" customHeight="1" x14ac:dyDescent="0.25">
      <c r="A776" s="104" t="s">
        <v>34</v>
      </c>
      <c r="B776" s="105" t="s">
        <v>35</v>
      </c>
      <c r="C776" s="37">
        <f t="shared" si="377"/>
        <v>100000000</v>
      </c>
      <c r="D776" s="30">
        <f>'[1]MASTER SPD '!G776</f>
        <v>100000000</v>
      </c>
      <c r="E776" s="30">
        <f>'[1]MASTER RO GU'!E776</f>
        <v>0</v>
      </c>
      <c r="F776" s="30">
        <f>'[1]MASTER RO GU'!F776</f>
        <v>0</v>
      </c>
      <c r="G776" s="30">
        <f>'[1]MASTER RO GU'!I776</f>
        <v>0</v>
      </c>
      <c r="H776" s="30">
        <f>'[1]MASTER RO GU'!J776</f>
        <v>100000000</v>
      </c>
      <c r="I776" s="30">
        <f>'[1]MASTER RO GU'!L776</f>
        <v>100000000</v>
      </c>
      <c r="J776" s="30">
        <f t="shared" si="347"/>
        <v>0</v>
      </c>
      <c r="K776" s="37">
        <f t="shared" si="378"/>
        <v>0</v>
      </c>
      <c r="L776" s="22">
        <f t="shared" si="376"/>
        <v>0</v>
      </c>
      <c r="M776" s="32">
        <f t="shared" si="379"/>
        <v>1</v>
      </c>
      <c r="N776" s="32">
        <f t="shared" si="375"/>
        <v>1</v>
      </c>
      <c r="O776" s="38"/>
      <c r="P776" s="145">
        <f t="shared" si="371"/>
        <v>0</v>
      </c>
    </row>
    <row r="777" spans="1:16" s="39" customFormat="1" ht="17.25" customHeight="1" x14ac:dyDescent="0.25">
      <c r="A777" s="104" t="s">
        <v>36</v>
      </c>
      <c r="B777" s="105" t="s">
        <v>37</v>
      </c>
      <c r="C777" s="37">
        <f t="shared" si="377"/>
        <v>100000000</v>
      </c>
      <c r="D777" s="30">
        <f>'[1]MASTER SPD '!G777</f>
        <v>100000000</v>
      </c>
      <c r="E777" s="30">
        <f>'[1]MASTER RO GU'!E777</f>
        <v>0</v>
      </c>
      <c r="F777" s="30">
        <f>'[1]MASTER RO GU'!F777</f>
        <v>0</v>
      </c>
      <c r="G777" s="30">
        <f>'[1]MASTER RO GU'!I777</f>
        <v>0</v>
      </c>
      <c r="H777" s="30">
        <f>'[1]MASTER RO GU'!J777</f>
        <v>100000000</v>
      </c>
      <c r="I777" s="30">
        <f>'[1]MASTER RO GU'!L777</f>
        <v>100000000</v>
      </c>
      <c r="J777" s="30">
        <f t="shared" si="347"/>
        <v>0</v>
      </c>
      <c r="K777" s="37">
        <f t="shared" si="378"/>
        <v>0</v>
      </c>
      <c r="L777" s="78">
        <f t="shared" si="376"/>
        <v>0</v>
      </c>
      <c r="M777" s="79">
        <f t="shared" si="379"/>
        <v>1</v>
      </c>
      <c r="N777" s="79">
        <f t="shared" si="375"/>
        <v>1</v>
      </c>
      <c r="O777" s="38"/>
      <c r="P777" s="145">
        <f t="shared" si="371"/>
        <v>0</v>
      </c>
    </row>
    <row r="778" spans="1:16" s="39" customFormat="1" ht="17.25" customHeight="1" x14ac:dyDescent="0.25">
      <c r="A778" s="104" t="s">
        <v>38</v>
      </c>
      <c r="B778" s="105" t="s">
        <v>39</v>
      </c>
      <c r="C778" s="37">
        <f>C779+C780</f>
        <v>100000000</v>
      </c>
      <c r="D778" s="30">
        <f>'[1]MASTER SPD '!G778</f>
        <v>100000000</v>
      </c>
      <c r="E778" s="30">
        <f>'[1]MASTER RO GU'!E778</f>
        <v>0</v>
      </c>
      <c r="F778" s="30">
        <f>'[1]MASTER RO GU'!F778</f>
        <v>0</v>
      </c>
      <c r="G778" s="30">
        <f>'[1]MASTER RO GU'!I778</f>
        <v>0</v>
      </c>
      <c r="H778" s="30">
        <f>'[1]MASTER RO GU'!J778</f>
        <v>100000000</v>
      </c>
      <c r="I778" s="30">
        <f>'[1]MASTER RO GU'!L778</f>
        <v>100000000</v>
      </c>
      <c r="J778" s="30">
        <f t="shared" si="347"/>
        <v>0</v>
      </c>
      <c r="K778" s="37">
        <f t="shared" si="378"/>
        <v>0</v>
      </c>
      <c r="L778" s="22">
        <f t="shared" si="376"/>
        <v>0</v>
      </c>
      <c r="M778" s="32">
        <f t="shared" si="379"/>
        <v>1</v>
      </c>
      <c r="N778" s="32">
        <f t="shared" si="375"/>
        <v>1</v>
      </c>
      <c r="O778" s="38"/>
      <c r="P778" s="145">
        <f t="shared" si="371"/>
        <v>0</v>
      </c>
    </row>
    <row r="779" spans="1:16" s="46" customFormat="1" ht="30.75" customHeight="1" x14ac:dyDescent="0.25">
      <c r="A779" s="106" t="s">
        <v>97</v>
      </c>
      <c r="B779" s="108" t="s">
        <v>488</v>
      </c>
      <c r="C779" s="43">
        <v>51000000</v>
      </c>
      <c r="D779" s="44">
        <f>'[1]MASTER SPD '!G779</f>
        <v>51000000</v>
      </c>
      <c r="E779" s="44">
        <f>'[1]MASTER RO GU'!E779</f>
        <v>0</v>
      </c>
      <c r="F779" s="44">
        <f>'[1]MASTER RO GU'!F779</f>
        <v>0</v>
      </c>
      <c r="G779" s="44">
        <f>'[1]MASTER RO GU'!I779</f>
        <v>0</v>
      </c>
      <c r="H779" s="44">
        <f>'[1]MASTER RO GU'!J779</f>
        <v>51000000</v>
      </c>
      <c r="I779" s="44">
        <f>'[1]MASTER RO GU'!L779</f>
        <v>51000000</v>
      </c>
      <c r="J779" s="44">
        <f t="shared" si="347"/>
        <v>0</v>
      </c>
      <c r="K779" s="43">
        <f>C779-I779</f>
        <v>0</v>
      </c>
      <c r="L779" s="31">
        <f t="shared" si="376"/>
        <v>0</v>
      </c>
      <c r="M779" s="23">
        <f t="shared" si="379"/>
        <v>1</v>
      </c>
      <c r="N779" s="23">
        <f t="shared" si="375"/>
        <v>1</v>
      </c>
      <c r="O779" s="45"/>
      <c r="P779" s="145">
        <f t="shared" si="371"/>
        <v>0</v>
      </c>
    </row>
    <row r="780" spans="1:16" s="46" customFormat="1" ht="26.25" customHeight="1" x14ac:dyDescent="0.25">
      <c r="A780" s="40" t="s">
        <v>83</v>
      </c>
      <c r="B780" s="65" t="s">
        <v>84</v>
      </c>
      <c r="C780" s="28">
        <f>C781</f>
        <v>49000000</v>
      </c>
      <c r="D780" s="30">
        <f>'[1]MASTER SPD '!G780</f>
        <v>49000000</v>
      </c>
      <c r="E780" s="30">
        <f>'[1]MASTER RO GU'!E780</f>
        <v>0</v>
      </c>
      <c r="F780" s="30">
        <f>'[1]MASTER RO GU'!F780</f>
        <v>0</v>
      </c>
      <c r="G780" s="30">
        <f>'[1]MASTER RO GU'!I780</f>
        <v>0</v>
      </c>
      <c r="H780" s="30">
        <f>'[1]MASTER RO GU'!J780</f>
        <v>49000000</v>
      </c>
      <c r="I780" s="30">
        <f>'[1]MASTER RO GU'!L780</f>
        <v>49000000</v>
      </c>
      <c r="J780" s="30">
        <f t="shared" ref="J780:J789" si="380">D780-I780</f>
        <v>0</v>
      </c>
      <c r="K780" s="28">
        <f t="shared" ref="K780:K781" si="381">C780-I780</f>
        <v>0</v>
      </c>
      <c r="L780" s="22">
        <f t="shared" si="376"/>
        <v>0</v>
      </c>
      <c r="M780" s="32">
        <f t="shared" si="379"/>
        <v>1</v>
      </c>
      <c r="N780" s="32">
        <f t="shared" si="375"/>
        <v>1</v>
      </c>
      <c r="O780" s="45"/>
      <c r="P780" s="145">
        <f t="shared" si="371"/>
        <v>0</v>
      </c>
    </row>
    <row r="781" spans="1:16" s="46" customFormat="1" ht="25.5" customHeight="1" x14ac:dyDescent="0.25">
      <c r="A781" s="47" t="s">
        <v>85</v>
      </c>
      <c r="B781" s="66" t="s">
        <v>86</v>
      </c>
      <c r="C781" s="43">
        <v>49000000</v>
      </c>
      <c r="D781" s="44">
        <f>'[1]MASTER SPD '!G781</f>
        <v>49000000</v>
      </c>
      <c r="E781" s="44">
        <f>'[1]MASTER RO GU'!E781</f>
        <v>0</v>
      </c>
      <c r="F781" s="44">
        <f>'[1]MASTER RO GU'!F781</f>
        <v>0</v>
      </c>
      <c r="G781" s="44">
        <f>'[1]MASTER RO GU'!I781</f>
        <v>0</v>
      </c>
      <c r="H781" s="44">
        <f>'[1]MASTER RO GU'!J781</f>
        <v>49000000</v>
      </c>
      <c r="I781" s="44">
        <f>'[1]MASTER RO GU'!L781</f>
        <v>49000000</v>
      </c>
      <c r="J781" s="44">
        <f t="shared" si="380"/>
        <v>0</v>
      </c>
      <c r="K781" s="43">
        <f t="shared" si="381"/>
        <v>0</v>
      </c>
      <c r="L781" s="31">
        <f t="shared" si="376"/>
        <v>0</v>
      </c>
      <c r="M781" s="23">
        <f t="shared" si="379"/>
        <v>1</v>
      </c>
      <c r="N781" s="23">
        <f t="shared" si="375"/>
        <v>1</v>
      </c>
      <c r="O781" s="45"/>
      <c r="P781" s="145">
        <f t="shared" si="371"/>
        <v>0</v>
      </c>
    </row>
    <row r="782" spans="1:16" ht="15" customHeight="1" x14ac:dyDescent="0.25">
      <c r="A782" s="242"/>
      <c r="B782" s="108"/>
      <c r="C782" s="43"/>
      <c r="D782" s="44">
        <f>'[1]MASTER SPD '!G782</f>
        <v>0</v>
      </c>
      <c r="E782" s="44">
        <f>'[1]MASTER RO GU'!E782</f>
        <v>0</v>
      </c>
      <c r="F782" s="44">
        <f>'[1]MASTER RO GU'!F782</f>
        <v>0</v>
      </c>
      <c r="G782" s="44">
        <f>'[1]MASTER RO GU'!I782</f>
        <v>0</v>
      </c>
      <c r="H782" s="44">
        <f>'[1]MASTER RO GU'!J782</f>
        <v>0</v>
      </c>
      <c r="I782" s="44">
        <f>'[1]MASTER RO GU'!L782</f>
        <v>0</v>
      </c>
      <c r="J782" s="44">
        <f t="shared" si="380"/>
        <v>0</v>
      </c>
      <c r="K782" s="52"/>
      <c r="L782" s="31">
        <f t="shared" si="376"/>
        <v>0</v>
      </c>
      <c r="M782" s="53"/>
      <c r="N782" s="23">
        <v>0</v>
      </c>
      <c r="P782" s="145">
        <f t="shared" si="371"/>
        <v>0</v>
      </c>
    </row>
    <row r="783" spans="1:16" s="39" customFormat="1" ht="19.5" customHeight="1" x14ac:dyDescent="0.25">
      <c r="A783" s="240" t="s">
        <v>495</v>
      </c>
      <c r="B783" s="69" t="s">
        <v>496</v>
      </c>
      <c r="C783" s="72">
        <f t="shared" ref="C783:C787" si="382">C784</f>
        <v>30000000</v>
      </c>
      <c r="D783" s="71">
        <f>'[1]MASTER SPD '!G783</f>
        <v>29551012</v>
      </c>
      <c r="E783" s="71">
        <f>'[1]MASTER RO GU'!E783</f>
        <v>0</v>
      </c>
      <c r="F783" s="71">
        <f>'[1]MASTER RO GU'!F783</f>
        <v>0</v>
      </c>
      <c r="G783" s="71">
        <f>'[1]MASTER RO GU'!I783</f>
        <v>29400000</v>
      </c>
      <c r="H783" s="71">
        <f>'[1]MASTER RO GU'!J783</f>
        <v>0</v>
      </c>
      <c r="I783" s="71">
        <f>'[1]MASTER RO GU'!L783</f>
        <v>29400000</v>
      </c>
      <c r="J783" s="30">
        <f t="shared" si="380"/>
        <v>151012</v>
      </c>
      <c r="K783" s="37">
        <f t="shared" ref="K783:K787" si="383">K784</f>
        <v>600000</v>
      </c>
      <c r="L783" s="22">
        <f t="shared" si="376"/>
        <v>448988</v>
      </c>
      <c r="M783" s="32">
        <f t="shared" ref="M783:M788" si="384">I783/C783*100%</f>
        <v>0.98</v>
      </c>
      <c r="N783" s="32">
        <f t="shared" si="375"/>
        <v>0.98503373333333333</v>
      </c>
      <c r="O783" s="38"/>
      <c r="P783" s="145">
        <f t="shared" si="371"/>
        <v>448988</v>
      </c>
    </row>
    <row r="784" spans="1:16" s="39" customFormat="1" ht="17.25" customHeight="1" x14ac:dyDescent="0.25">
      <c r="A784" s="104" t="s">
        <v>31</v>
      </c>
      <c r="B784" s="105" t="s">
        <v>32</v>
      </c>
      <c r="C784" s="37">
        <f t="shared" si="382"/>
        <v>30000000</v>
      </c>
      <c r="D784" s="30">
        <f>'[1]MASTER SPD '!G784</f>
        <v>29551012</v>
      </c>
      <c r="E784" s="30">
        <f>'[1]MASTER RO GU'!E784</f>
        <v>0</v>
      </c>
      <c r="F784" s="30">
        <f>'[1]MASTER RO GU'!F784</f>
        <v>0</v>
      </c>
      <c r="G784" s="30">
        <f>'[1]MASTER RO GU'!I784</f>
        <v>29400000</v>
      </c>
      <c r="H784" s="30">
        <f>'[1]MASTER RO GU'!J784</f>
        <v>0</v>
      </c>
      <c r="I784" s="30">
        <f>'[1]MASTER RO GU'!L784</f>
        <v>29400000</v>
      </c>
      <c r="J784" s="30">
        <f t="shared" si="380"/>
        <v>151012</v>
      </c>
      <c r="K784" s="37">
        <f t="shared" si="383"/>
        <v>600000</v>
      </c>
      <c r="L784" s="22">
        <f t="shared" si="376"/>
        <v>448988</v>
      </c>
      <c r="M784" s="32">
        <f t="shared" si="384"/>
        <v>0.98</v>
      </c>
      <c r="N784" s="32">
        <f t="shared" si="375"/>
        <v>0.98503373333333333</v>
      </c>
      <c r="O784" s="38"/>
      <c r="P784" s="145">
        <f t="shared" si="371"/>
        <v>448988</v>
      </c>
    </row>
    <row r="785" spans="1:16" s="39" customFormat="1" ht="17.25" customHeight="1" x14ac:dyDescent="0.25">
      <c r="A785" s="104" t="s">
        <v>34</v>
      </c>
      <c r="B785" s="105" t="s">
        <v>35</v>
      </c>
      <c r="C785" s="37">
        <f t="shared" si="382"/>
        <v>30000000</v>
      </c>
      <c r="D785" s="30">
        <f>'[1]MASTER SPD '!G785</f>
        <v>29551012</v>
      </c>
      <c r="E785" s="30">
        <f>'[1]MASTER RO GU'!E785</f>
        <v>0</v>
      </c>
      <c r="F785" s="30">
        <f>'[1]MASTER RO GU'!F785</f>
        <v>0</v>
      </c>
      <c r="G785" s="30">
        <f>'[1]MASTER RO GU'!I785</f>
        <v>29400000</v>
      </c>
      <c r="H785" s="30">
        <f>'[1]MASTER RO GU'!J785</f>
        <v>0</v>
      </c>
      <c r="I785" s="30">
        <f>'[1]MASTER RO GU'!L785</f>
        <v>29400000</v>
      </c>
      <c r="J785" s="30">
        <f t="shared" si="380"/>
        <v>151012</v>
      </c>
      <c r="K785" s="37">
        <f t="shared" si="383"/>
        <v>600000</v>
      </c>
      <c r="L785" s="22">
        <f t="shared" si="376"/>
        <v>448988</v>
      </c>
      <c r="M785" s="32">
        <f t="shared" si="384"/>
        <v>0.98</v>
      </c>
      <c r="N785" s="32">
        <f t="shared" si="375"/>
        <v>0.98503373333333333</v>
      </c>
      <c r="O785" s="38"/>
      <c r="P785" s="145">
        <f t="shared" si="371"/>
        <v>448988</v>
      </c>
    </row>
    <row r="786" spans="1:16" s="39" customFormat="1" ht="17.25" customHeight="1" x14ac:dyDescent="0.25">
      <c r="A786" s="104" t="s">
        <v>36</v>
      </c>
      <c r="B786" s="105" t="s">
        <v>37</v>
      </c>
      <c r="C786" s="37">
        <f t="shared" si="382"/>
        <v>30000000</v>
      </c>
      <c r="D786" s="30">
        <f>'[1]MASTER SPD '!G786</f>
        <v>29551012</v>
      </c>
      <c r="E786" s="30">
        <f>'[1]MASTER RO GU'!E786</f>
        <v>0</v>
      </c>
      <c r="F786" s="30">
        <f>'[1]MASTER RO GU'!F786</f>
        <v>0</v>
      </c>
      <c r="G786" s="30">
        <f>'[1]MASTER RO GU'!I786</f>
        <v>29400000</v>
      </c>
      <c r="H786" s="30">
        <f>'[1]MASTER RO GU'!J786</f>
        <v>0</v>
      </c>
      <c r="I786" s="30">
        <f>'[1]MASTER RO GU'!L786</f>
        <v>29400000</v>
      </c>
      <c r="J786" s="30">
        <f t="shared" si="380"/>
        <v>151012</v>
      </c>
      <c r="K786" s="37">
        <f t="shared" si="383"/>
        <v>600000</v>
      </c>
      <c r="L786" s="22">
        <f t="shared" si="376"/>
        <v>448988</v>
      </c>
      <c r="M786" s="32">
        <f t="shared" si="384"/>
        <v>0.98</v>
      </c>
      <c r="N786" s="32">
        <f t="shared" si="375"/>
        <v>0.98503373333333333</v>
      </c>
      <c r="O786" s="38"/>
      <c r="P786" s="145">
        <f t="shared" si="371"/>
        <v>448988</v>
      </c>
    </row>
    <row r="787" spans="1:16" s="39" customFormat="1" ht="17.25" customHeight="1" x14ac:dyDescent="0.25">
      <c r="A787" s="104" t="s">
        <v>38</v>
      </c>
      <c r="B787" s="105" t="s">
        <v>39</v>
      </c>
      <c r="C787" s="37">
        <f t="shared" si="382"/>
        <v>30000000</v>
      </c>
      <c r="D787" s="30">
        <f>'[1]MASTER SPD '!G787</f>
        <v>29551012</v>
      </c>
      <c r="E787" s="30">
        <f>'[1]MASTER RO GU'!E787</f>
        <v>0</v>
      </c>
      <c r="F787" s="30">
        <f>'[1]MASTER RO GU'!F787</f>
        <v>0</v>
      </c>
      <c r="G787" s="30">
        <f>'[1]MASTER RO GU'!I787</f>
        <v>29400000</v>
      </c>
      <c r="H787" s="30">
        <f>'[1]MASTER RO GU'!J787</f>
        <v>0</v>
      </c>
      <c r="I787" s="30">
        <f>'[1]MASTER RO GU'!L787</f>
        <v>29400000</v>
      </c>
      <c r="J787" s="30">
        <f t="shared" si="380"/>
        <v>151012</v>
      </c>
      <c r="K787" s="37">
        <f t="shared" si="383"/>
        <v>600000</v>
      </c>
      <c r="L787" s="22">
        <f t="shared" si="376"/>
        <v>448988</v>
      </c>
      <c r="M787" s="32">
        <f t="shared" si="384"/>
        <v>0.98</v>
      </c>
      <c r="N787" s="32">
        <f t="shared" si="375"/>
        <v>0.98503373333333333</v>
      </c>
      <c r="O787" s="38"/>
      <c r="P787" s="145">
        <f t="shared" si="371"/>
        <v>448988</v>
      </c>
    </row>
    <row r="788" spans="1:16" s="51" customFormat="1" ht="17.45" customHeight="1" x14ac:dyDescent="0.25">
      <c r="A788" s="109" t="s">
        <v>111</v>
      </c>
      <c r="B788" s="107" t="s">
        <v>112</v>
      </c>
      <c r="C788" s="49">
        <v>30000000</v>
      </c>
      <c r="D788" s="44">
        <f>'[1]MASTER SPD '!G788</f>
        <v>29551012</v>
      </c>
      <c r="E788" s="44">
        <f>'[1]MASTER RO GU'!E788</f>
        <v>0</v>
      </c>
      <c r="F788" s="44">
        <f>'[1]MASTER RO GU'!F788</f>
        <v>0</v>
      </c>
      <c r="G788" s="44">
        <f>'[1]MASTER RO GU'!I788</f>
        <v>29400000</v>
      </c>
      <c r="H788" s="44">
        <f>'[1]MASTER RO GU'!J788</f>
        <v>0</v>
      </c>
      <c r="I788" s="44">
        <f>'[1]MASTER RO GU'!L788</f>
        <v>29400000</v>
      </c>
      <c r="J788" s="44">
        <f t="shared" si="380"/>
        <v>151012</v>
      </c>
      <c r="K788" s="43">
        <f>C788-I788</f>
        <v>600000</v>
      </c>
      <c r="L788" s="31">
        <f t="shared" si="376"/>
        <v>448988</v>
      </c>
      <c r="M788" s="23">
        <f t="shared" si="384"/>
        <v>0.98</v>
      </c>
      <c r="N788" s="23">
        <f t="shared" si="375"/>
        <v>0.98503373333333333</v>
      </c>
      <c r="O788" s="50"/>
      <c r="P788" s="145">
        <f t="shared" si="371"/>
        <v>448988</v>
      </c>
    </row>
    <row r="789" spans="1:16" ht="16.5" customHeight="1" x14ac:dyDescent="0.25">
      <c r="A789" s="242"/>
      <c r="B789" s="108"/>
      <c r="C789" s="43"/>
      <c r="D789" s="44">
        <f>'[1]MASTER SPD '!G789</f>
        <v>0</v>
      </c>
      <c r="E789" s="44"/>
      <c r="F789" s="44">
        <f>'[1]MASTER RO GU'!F789</f>
        <v>0</v>
      </c>
      <c r="G789" s="44">
        <f>'[1]MASTER RO GU'!I789</f>
        <v>0</v>
      </c>
      <c r="H789" s="44">
        <f>'[1]MASTER RO GU'!J789</f>
        <v>0</v>
      </c>
      <c r="I789" s="44">
        <f>'[1]MASTER RO GU'!L789</f>
        <v>0</v>
      </c>
      <c r="J789" s="44">
        <f t="shared" si="380"/>
        <v>0</v>
      </c>
      <c r="K789" s="52"/>
      <c r="L789" s="31">
        <f t="shared" si="376"/>
        <v>0</v>
      </c>
      <c r="M789" s="53"/>
      <c r="N789" s="23"/>
      <c r="P789" s="145">
        <f t="shared" si="371"/>
        <v>0</v>
      </c>
    </row>
    <row r="790" spans="1:16" s="25" customFormat="1" ht="23.25" customHeight="1" x14ac:dyDescent="0.25">
      <c r="A790" s="241" t="s">
        <v>497</v>
      </c>
      <c r="B790" s="370" t="s">
        <v>498</v>
      </c>
      <c r="C790" s="374">
        <f t="shared" ref="C790" si="385">C793</f>
        <v>830616072</v>
      </c>
      <c r="D790" s="72">
        <f>'[1]MASTER SPD '!G790</f>
        <v>830616072</v>
      </c>
      <c r="E790" s="353">
        <f t="shared" ref="E790:K790" si="386">E793</f>
        <v>0</v>
      </c>
      <c r="F790" s="353">
        <f t="shared" si="386"/>
        <v>0</v>
      </c>
      <c r="G790" s="353">
        <f t="shared" si="386"/>
        <v>829738287</v>
      </c>
      <c r="H790" s="353">
        <f t="shared" si="386"/>
        <v>0</v>
      </c>
      <c r="I790" s="364">
        <f>'[1]MASTER RO GU'!L790</f>
        <v>829738287</v>
      </c>
      <c r="J790" s="28">
        <f t="shared" si="386"/>
        <v>22864357</v>
      </c>
      <c r="K790" s="28">
        <f t="shared" si="386"/>
        <v>24079122</v>
      </c>
      <c r="L790" s="22">
        <f t="shared" si="376"/>
        <v>0</v>
      </c>
      <c r="M790" s="32">
        <f t="shared" ref="M790:M806" si="387">I790/C790*100%</f>
        <v>0.9989432121173788</v>
      </c>
      <c r="N790" s="32">
        <f t="shared" si="375"/>
        <v>1</v>
      </c>
      <c r="O790" s="24"/>
      <c r="P790" s="145">
        <f t="shared" si="371"/>
        <v>0</v>
      </c>
    </row>
    <row r="791" spans="1:16" s="39" customFormat="1" ht="18" customHeight="1" x14ac:dyDescent="0.25">
      <c r="A791" s="104" t="s">
        <v>31</v>
      </c>
      <c r="B791" s="105" t="s">
        <v>32</v>
      </c>
      <c r="C791" s="77">
        <f t="shared" ref="C791:C792" si="388">C792</f>
        <v>830616072</v>
      </c>
      <c r="D791" s="37">
        <f>'[1]MASTER SPD '!G791</f>
        <v>830616072</v>
      </c>
      <c r="E791" s="30">
        <f>'[1]MASTER RO GU'!E791</f>
        <v>0</v>
      </c>
      <c r="F791" s="30">
        <f>'[1]MASTER RO GU'!F791</f>
        <v>0</v>
      </c>
      <c r="G791" s="37">
        <f t="shared" ref="G791:G792" si="389">G792</f>
        <v>829738287</v>
      </c>
      <c r="H791" s="30">
        <f>'[1]MASTER RO GU'!J791</f>
        <v>0</v>
      </c>
      <c r="I791" s="136">
        <f>'[1]MASTER RO GU'!L791</f>
        <v>829738287</v>
      </c>
      <c r="J791" s="37">
        <f>J792</f>
        <v>22864357</v>
      </c>
      <c r="K791" s="37">
        <f>K792</f>
        <v>24079122</v>
      </c>
      <c r="L791" s="22">
        <f t="shared" si="376"/>
        <v>0</v>
      </c>
      <c r="M791" s="32">
        <f t="shared" si="387"/>
        <v>0.9989432121173788</v>
      </c>
      <c r="N791" s="32">
        <f t="shared" si="375"/>
        <v>1</v>
      </c>
      <c r="O791" s="38"/>
      <c r="P791" s="145">
        <f t="shared" si="371"/>
        <v>0</v>
      </c>
    </row>
    <row r="792" spans="1:16" s="39" customFormat="1" ht="18" customHeight="1" x14ac:dyDescent="0.25">
      <c r="A792" s="104" t="s">
        <v>34</v>
      </c>
      <c r="B792" s="105" t="s">
        <v>35</v>
      </c>
      <c r="C792" s="77">
        <f t="shared" si="388"/>
        <v>830616072</v>
      </c>
      <c r="D792" s="37">
        <f>'[1]MASTER SPD '!G792</f>
        <v>830616072</v>
      </c>
      <c r="E792" s="30">
        <f>'[1]MASTER RO GU'!E792</f>
        <v>0</v>
      </c>
      <c r="F792" s="30">
        <f>'[1]MASTER RO GU'!F792</f>
        <v>0</v>
      </c>
      <c r="G792" s="37">
        <f t="shared" si="389"/>
        <v>829738287</v>
      </c>
      <c r="H792" s="30">
        <f>'[1]MASTER RO GU'!J792</f>
        <v>0</v>
      </c>
      <c r="I792" s="136">
        <f>'[1]MASTER RO GU'!L792</f>
        <v>829738287</v>
      </c>
      <c r="J792" s="37">
        <f>J793</f>
        <v>22864357</v>
      </c>
      <c r="K792" s="37">
        <f>K793</f>
        <v>24079122</v>
      </c>
      <c r="L792" s="22">
        <f t="shared" si="376"/>
        <v>0</v>
      </c>
      <c r="M792" s="32">
        <f t="shared" si="387"/>
        <v>0.9989432121173788</v>
      </c>
      <c r="N792" s="32">
        <f t="shared" si="375"/>
        <v>1</v>
      </c>
      <c r="O792" s="38"/>
      <c r="P792" s="145">
        <f t="shared" si="371"/>
        <v>0</v>
      </c>
    </row>
    <row r="793" spans="1:16" s="39" customFormat="1" ht="18" customHeight="1" x14ac:dyDescent="0.25">
      <c r="A793" s="91" t="s">
        <v>66</v>
      </c>
      <c r="B793" s="65" t="s">
        <v>67</v>
      </c>
      <c r="C793" s="252">
        <f>C794+C805</f>
        <v>830616072</v>
      </c>
      <c r="D793" s="37">
        <f>'[1]MASTER SPD '!G793</f>
        <v>830616072</v>
      </c>
      <c r="E793" s="92">
        <f t="shared" ref="E793:K793" si="390">E794+E805</f>
        <v>0</v>
      </c>
      <c r="F793" s="92">
        <f t="shared" si="390"/>
        <v>0</v>
      </c>
      <c r="G793" s="92">
        <f>G794+G805</f>
        <v>829738287</v>
      </c>
      <c r="H793" s="92">
        <f t="shared" si="390"/>
        <v>0</v>
      </c>
      <c r="I793" s="136">
        <f>'[1]MASTER RO GU'!L793</f>
        <v>829738287</v>
      </c>
      <c r="J793" s="92">
        <f t="shared" si="390"/>
        <v>22864357</v>
      </c>
      <c r="K793" s="92">
        <f t="shared" si="390"/>
        <v>24079122</v>
      </c>
      <c r="L793" s="22">
        <f t="shared" si="376"/>
        <v>0</v>
      </c>
      <c r="M793" s="32">
        <f t="shared" si="387"/>
        <v>0.9989432121173788</v>
      </c>
      <c r="N793" s="32">
        <f t="shared" si="375"/>
        <v>1</v>
      </c>
      <c r="O793" s="38"/>
      <c r="P793" s="145">
        <f t="shared" si="371"/>
        <v>0</v>
      </c>
    </row>
    <row r="794" spans="1:16" s="39" customFormat="1" ht="18" customHeight="1" x14ac:dyDescent="0.25">
      <c r="A794" s="40" t="s">
        <v>68</v>
      </c>
      <c r="B794" s="34" t="s">
        <v>69</v>
      </c>
      <c r="C794" s="77">
        <f>C795+C798+C799+C800+C801+C802+C803+C804</f>
        <v>756582072</v>
      </c>
      <c r="D794" s="37">
        <f>'[1]MASTER SPD '!G794</f>
        <v>756582072</v>
      </c>
      <c r="E794" s="37">
        <f t="shared" ref="E794:H794" si="391">E795+E798+E799+E800+E801+E802+E803+E804</f>
        <v>0</v>
      </c>
      <c r="F794" s="37">
        <f t="shared" si="391"/>
        <v>0</v>
      </c>
      <c r="G794" s="37">
        <f>G795+G798+G799+G800+G801+G802+G803+G804</f>
        <v>755733387</v>
      </c>
      <c r="H794" s="37">
        <f t="shared" si="391"/>
        <v>0</v>
      </c>
      <c r="I794" s="136">
        <f>'[1]MASTER RO GU'!L794</f>
        <v>755733387</v>
      </c>
      <c r="J794" s="37">
        <f>SUM(J795:J804)</f>
        <v>22835257</v>
      </c>
      <c r="K794" s="37">
        <f t="shared" ref="K794" si="392">SUM(K795:K804)</f>
        <v>24050022</v>
      </c>
      <c r="L794" s="22">
        <f t="shared" si="376"/>
        <v>0</v>
      </c>
      <c r="M794" s="79">
        <f t="shared" si="387"/>
        <v>0.99887826445879624</v>
      </c>
      <c r="N794" s="79">
        <f t="shared" si="375"/>
        <v>1</v>
      </c>
      <c r="O794" s="248"/>
      <c r="P794" s="145">
        <f t="shared" si="371"/>
        <v>0</v>
      </c>
    </row>
    <row r="795" spans="1:16" s="51" customFormat="1" ht="18" customHeight="1" x14ac:dyDescent="0.25">
      <c r="A795" s="164" t="s">
        <v>70</v>
      </c>
      <c r="B795" s="48" t="s">
        <v>499</v>
      </c>
      <c r="C795" s="88">
        <v>349492572</v>
      </c>
      <c r="D795" s="130">
        <f>'[1]MASTER SPD '!G795</f>
        <v>349492572</v>
      </c>
      <c r="E795" s="130">
        <f>'[1]MASTER RO GU'!E795</f>
        <v>0</v>
      </c>
      <c r="F795" s="130">
        <f>'[1]MASTER RO GU'!F795</f>
        <v>0</v>
      </c>
      <c r="G795" s="130">
        <f>'[1]MASTER RO GU'!L795</f>
        <v>349232631</v>
      </c>
      <c r="H795" s="130">
        <f>'[1]MASTER RO GU'!J795</f>
        <v>0</v>
      </c>
      <c r="I795" s="130">
        <f>'[1]MASTER RO GU'!L795</f>
        <v>349232631</v>
      </c>
      <c r="J795" s="130">
        <f t="shared" ref="J795:J860" si="393">D795-I795</f>
        <v>259941</v>
      </c>
      <c r="K795" s="63">
        <f t="shared" ref="K795:K806" si="394">C795-I795</f>
        <v>259941</v>
      </c>
      <c r="L795" s="31">
        <f t="shared" si="376"/>
        <v>0</v>
      </c>
      <c r="M795" s="253">
        <f t="shared" si="387"/>
        <v>0.99925623311959832</v>
      </c>
      <c r="N795" s="177">
        <f t="shared" si="375"/>
        <v>1</v>
      </c>
      <c r="O795" s="254"/>
      <c r="P795" s="145">
        <f t="shared" si="371"/>
        <v>0</v>
      </c>
    </row>
    <row r="796" spans="1:16" s="51" customFormat="1" ht="18" hidden="1" customHeight="1" x14ac:dyDescent="0.25">
      <c r="A796" s="167" t="s">
        <v>70</v>
      </c>
      <c r="B796" s="255" t="s">
        <v>500</v>
      </c>
      <c r="C796" s="256">
        <v>97877000</v>
      </c>
      <c r="D796" s="126">
        <f>'[1]MASTER SPD '!G796</f>
        <v>97730235</v>
      </c>
      <c r="E796" s="126"/>
      <c r="F796" s="126"/>
      <c r="G796" s="126">
        <f>'[1]MASTER RO GU'!G796</f>
        <v>75743663</v>
      </c>
      <c r="H796" s="126"/>
      <c r="I796" s="126">
        <f>'[1]MASTER RO GU'!L796</f>
        <v>75743663</v>
      </c>
      <c r="J796" s="126">
        <f t="shared" si="393"/>
        <v>21986572</v>
      </c>
      <c r="K796" s="119">
        <f t="shared" si="394"/>
        <v>22133337</v>
      </c>
      <c r="L796" s="60">
        <f t="shared" si="376"/>
        <v>146765</v>
      </c>
      <c r="M796" s="128">
        <f t="shared" si="387"/>
        <v>0.77386580095425894</v>
      </c>
      <c r="N796" s="61">
        <f t="shared" si="375"/>
        <v>0.99850051595369693</v>
      </c>
      <c r="O796" s="257"/>
      <c r="P796" s="145">
        <f t="shared" si="371"/>
        <v>146765</v>
      </c>
    </row>
    <row r="797" spans="1:16" s="51" customFormat="1" ht="18" hidden="1" customHeight="1" x14ac:dyDescent="0.25">
      <c r="A797" s="167" t="s">
        <v>70</v>
      </c>
      <c r="B797" s="255" t="s">
        <v>501</v>
      </c>
      <c r="C797" s="256">
        <v>39662000</v>
      </c>
      <c r="D797" s="126">
        <f>'[1]MASTER SPD '!G797</f>
        <v>38594000</v>
      </c>
      <c r="E797" s="126"/>
      <c r="F797" s="126"/>
      <c r="G797" s="126">
        <f>'[1]MASTER RO GU'!G797</f>
        <v>38594000</v>
      </c>
      <c r="H797" s="126"/>
      <c r="I797" s="126">
        <f>'[1]MASTER RO GU'!L797</f>
        <v>38594000</v>
      </c>
      <c r="J797" s="126">
        <f t="shared" si="393"/>
        <v>0</v>
      </c>
      <c r="K797" s="119">
        <f t="shared" si="394"/>
        <v>1068000</v>
      </c>
      <c r="L797" s="60">
        <f t="shared" si="376"/>
        <v>1068000</v>
      </c>
      <c r="M797" s="128">
        <f t="shared" si="387"/>
        <v>0.9730724623064898</v>
      </c>
      <c r="N797" s="61">
        <f t="shared" si="375"/>
        <v>0.9730724623064898</v>
      </c>
      <c r="O797" s="257"/>
      <c r="P797" s="145">
        <f t="shared" si="371"/>
        <v>1068000</v>
      </c>
    </row>
    <row r="798" spans="1:16" s="51" customFormat="1" ht="18" customHeight="1" x14ac:dyDescent="0.25">
      <c r="A798" s="47" t="s">
        <v>70</v>
      </c>
      <c r="B798" s="48" t="s">
        <v>502</v>
      </c>
      <c r="C798" s="88">
        <v>68447500</v>
      </c>
      <c r="D798" s="130">
        <f>'[1]MASTER SPD '!G798</f>
        <v>68447500</v>
      </c>
      <c r="E798" s="130">
        <f>'[1]MASTER RO GU'!E798</f>
        <v>0</v>
      </c>
      <c r="F798" s="130">
        <f>'[1]MASTER RO GU'!F798</f>
        <v>0</v>
      </c>
      <c r="G798" s="130">
        <f>'[1]MASTER RO GU'!I798</f>
        <v>68435000</v>
      </c>
      <c r="H798" s="130">
        <f>'[1]MASTER RO GU'!J798</f>
        <v>0</v>
      </c>
      <c r="I798" s="130">
        <f>'[1]MASTER RO GU'!L798</f>
        <v>68435000</v>
      </c>
      <c r="J798" s="130">
        <f t="shared" si="393"/>
        <v>12500</v>
      </c>
      <c r="K798" s="63">
        <f t="shared" si="394"/>
        <v>12500</v>
      </c>
      <c r="L798" s="31">
        <f t="shared" si="376"/>
        <v>0</v>
      </c>
      <c r="M798" s="177">
        <f t="shared" si="387"/>
        <v>0.9998173782826254</v>
      </c>
      <c r="N798" s="177">
        <f t="shared" si="375"/>
        <v>1</v>
      </c>
      <c r="O798" s="258"/>
      <c r="P798" s="145">
        <f t="shared" si="371"/>
        <v>0</v>
      </c>
    </row>
    <row r="799" spans="1:16" s="51" customFormat="1" ht="18" customHeight="1" x14ac:dyDescent="0.25">
      <c r="A799" s="47" t="s">
        <v>70</v>
      </c>
      <c r="B799" s="48" t="s">
        <v>331</v>
      </c>
      <c r="C799" s="88">
        <v>32640000</v>
      </c>
      <c r="D799" s="130">
        <f>'[1]MASTER SPD '!G799</f>
        <v>32640000</v>
      </c>
      <c r="E799" s="130">
        <f>'[1]MASTER RO GU'!E799</f>
        <v>0</v>
      </c>
      <c r="F799" s="130">
        <f>'[1]MASTER RO GU'!F799</f>
        <v>0</v>
      </c>
      <c r="G799" s="130">
        <f>'[1]MASTER RO GU'!I799</f>
        <v>32630000</v>
      </c>
      <c r="H799" s="130">
        <f>'[1]MASTER RO GU'!J799</f>
        <v>0</v>
      </c>
      <c r="I799" s="130">
        <f>'[1]MASTER RO GU'!L799</f>
        <v>32630000</v>
      </c>
      <c r="J799" s="130">
        <f t="shared" si="393"/>
        <v>10000</v>
      </c>
      <c r="K799" s="63">
        <f t="shared" si="394"/>
        <v>10000</v>
      </c>
      <c r="L799" s="31">
        <f t="shared" si="376"/>
        <v>0</v>
      </c>
      <c r="M799" s="177">
        <f t="shared" si="387"/>
        <v>0.99969362745098034</v>
      </c>
      <c r="N799" s="177">
        <f t="shared" si="375"/>
        <v>1</v>
      </c>
      <c r="O799" s="257"/>
      <c r="P799" s="145">
        <f t="shared" si="371"/>
        <v>0</v>
      </c>
    </row>
    <row r="800" spans="1:16" s="51" customFormat="1" ht="18" customHeight="1" x14ac:dyDescent="0.25">
      <c r="A800" s="47" t="s">
        <v>70</v>
      </c>
      <c r="B800" s="48" t="s">
        <v>503</v>
      </c>
      <c r="C800" s="88">
        <v>28460000</v>
      </c>
      <c r="D800" s="130">
        <f>'[1]MASTER SPD '!G800</f>
        <v>28460000</v>
      </c>
      <c r="E800" s="130">
        <f>'[1]MASTER RO GU'!E800</f>
        <v>0</v>
      </c>
      <c r="F800" s="130">
        <f>'[1]MASTER RO GU'!F800</f>
        <v>0</v>
      </c>
      <c r="G800" s="130">
        <f>'[1]MASTER RO GU'!I800</f>
        <v>28116000</v>
      </c>
      <c r="H800" s="130">
        <f>'[1]MASTER RO GU'!J800</f>
        <v>0</v>
      </c>
      <c r="I800" s="130">
        <f>'[1]MASTER RO GU'!L800</f>
        <v>28116000</v>
      </c>
      <c r="J800" s="130">
        <f t="shared" si="393"/>
        <v>344000</v>
      </c>
      <c r="K800" s="63">
        <f t="shared" si="394"/>
        <v>344000</v>
      </c>
      <c r="L800" s="31">
        <f t="shared" si="376"/>
        <v>0</v>
      </c>
      <c r="M800" s="177">
        <f t="shared" si="387"/>
        <v>0.987912860154603</v>
      </c>
      <c r="N800" s="177">
        <f t="shared" si="375"/>
        <v>1</v>
      </c>
      <c r="O800" s="259"/>
      <c r="P800" s="145">
        <f t="shared" si="371"/>
        <v>0</v>
      </c>
    </row>
    <row r="801" spans="1:16" s="51" customFormat="1" ht="18" customHeight="1" x14ac:dyDescent="0.25">
      <c r="A801" s="47" t="s">
        <v>70</v>
      </c>
      <c r="B801" s="48" t="s">
        <v>504</v>
      </c>
      <c r="C801" s="88">
        <v>115014000</v>
      </c>
      <c r="D801" s="130">
        <f>'[1]MASTER SPD '!G801</f>
        <v>115014000</v>
      </c>
      <c r="E801" s="130">
        <f>'[1]MASTER RO GU'!E801</f>
        <v>0</v>
      </c>
      <c r="F801" s="130">
        <f>'[1]MASTER RO GU'!F801</f>
        <v>0</v>
      </c>
      <c r="G801" s="130">
        <f>'[1]MASTER RO GU'!I801</f>
        <v>114930000</v>
      </c>
      <c r="H801" s="130">
        <f>'[1]MASTER RO GU'!J801</f>
        <v>0</v>
      </c>
      <c r="I801" s="130">
        <f>'[1]MASTER RO GU'!L801</f>
        <v>114930000</v>
      </c>
      <c r="J801" s="130">
        <f t="shared" si="393"/>
        <v>84000</v>
      </c>
      <c r="K801" s="63">
        <f t="shared" si="394"/>
        <v>84000</v>
      </c>
      <c r="L801" s="31">
        <f t="shared" si="376"/>
        <v>0</v>
      </c>
      <c r="M801" s="177">
        <f t="shared" si="387"/>
        <v>0.99926965412906255</v>
      </c>
      <c r="N801" s="177">
        <f t="shared" si="375"/>
        <v>1</v>
      </c>
      <c r="O801" s="259"/>
      <c r="P801" s="145">
        <f t="shared" si="371"/>
        <v>0</v>
      </c>
    </row>
    <row r="802" spans="1:16" s="51" customFormat="1" ht="18" customHeight="1" x14ac:dyDescent="0.25">
      <c r="A802" s="47" t="s">
        <v>70</v>
      </c>
      <c r="B802" s="48" t="s">
        <v>505</v>
      </c>
      <c r="C802" s="88">
        <v>112745000</v>
      </c>
      <c r="D802" s="130">
        <f>'[1]MASTER SPD '!G802</f>
        <v>112745000</v>
      </c>
      <c r="E802" s="130">
        <f>'[1]MASTER RO GU'!E802</f>
        <v>0</v>
      </c>
      <c r="F802" s="130">
        <f>'[1]MASTER RO GU'!F802</f>
        <v>0</v>
      </c>
      <c r="G802" s="130">
        <f>'[1]MASTER RO GU'!I802</f>
        <v>112740756</v>
      </c>
      <c r="H802" s="130">
        <f>'[1]MASTER RO GU'!J802</f>
        <v>0</v>
      </c>
      <c r="I802" s="130">
        <f>'[1]MASTER RO GU'!L802</f>
        <v>112740756</v>
      </c>
      <c r="J802" s="130">
        <f t="shared" si="393"/>
        <v>4244</v>
      </c>
      <c r="K802" s="63">
        <f t="shared" si="394"/>
        <v>4244</v>
      </c>
      <c r="L802" s="31">
        <f t="shared" si="376"/>
        <v>0</v>
      </c>
      <c r="M802" s="177">
        <f t="shared" si="387"/>
        <v>0.99996235753248486</v>
      </c>
      <c r="N802" s="177">
        <f t="shared" si="375"/>
        <v>1</v>
      </c>
      <c r="O802" s="259"/>
      <c r="P802" s="145">
        <f t="shared" si="371"/>
        <v>0</v>
      </c>
    </row>
    <row r="803" spans="1:16" s="51" customFormat="1" ht="18" customHeight="1" x14ac:dyDescent="0.25">
      <c r="A803" s="47" t="s">
        <v>70</v>
      </c>
      <c r="B803" s="55" t="s">
        <v>506</v>
      </c>
      <c r="C803" s="260">
        <v>29783000</v>
      </c>
      <c r="D803" s="130">
        <f>'[1]MASTER SPD '!G803</f>
        <v>29783000</v>
      </c>
      <c r="E803" s="130">
        <f>'[1]MASTER RO GU'!E803</f>
        <v>0</v>
      </c>
      <c r="F803" s="130">
        <f>'[1]MASTER RO GU'!F803</f>
        <v>0</v>
      </c>
      <c r="G803" s="130">
        <f>'[1]MASTER RO GU'!I803</f>
        <v>29744000</v>
      </c>
      <c r="H803" s="130">
        <f>'[1]MASTER RO GU'!J803</f>
        <v>0</v>
      </c>
      <c r="I803" s="130">
        <f>'[1]MASTER RO GU'!L803</f>
        <v>29744000</v>
      </c>
      <c r="J803" s="130">
        <f t="shared" si="393"/>
        <v>39000</v>
      </c>
      <c r="K803" s="63">
        <f t="shared" si="394"/>
        <v>39000</v>
      </c>
      <c r="L803" s="31">
        <f>C803-D803</f>
        <v>0</v>
      </c>
      <c r="M803" s="177">
        <f t="shared" si="387"/>
        <v>0.99869052815364467</v>
      </c>
      <c r="N803" s="177">
        <f t="shared" si="375"/>
        <v>1</v>
      </c>
      <c r="O803" s="259"/>
      <c r="P803" s="145">
        <f t="shared" si="371"/>
        <v>0</v>
      </c>
    </row>
    <row r="804" spans="1:16" ht="17.100000000000001" customHeight="1" x14ac:dyDescent="0.25">
      <c r="A804" s="47" t="s">
        <v>70</v>
      </c>
      <c r="B804" s="55" t="s">
        <v>507</v>
      </c>
      <c r="C804" s="260">
        <v>20000000</v>
      </c>
      <c r="D804" s="130">
        <f>'[1]MASTER SPD '!G804</f>
        <v>20000000</v>
      </c>
      <c r="E804" s="130">
        <f>'[1]MASTER RO GU'!E804</f>
        <v>0</v>
      </c>
      <c r="F804" s="130">
        <f>'[1]MASTER RO GU'!F804</f>
        <v>0</v>
      </c>
      <c r="G804" s="130">
        <f>'[1]MASTER RO GU'!I804</f>
        <v>19905000</v>
      </c>
      <c r="H804" s="130">
        <f>'[1]MASTER RO GU'!J804</f>
        <v>0</v>
      </c>
      <c r="I804" s="130">
        <f>'[1]MASTER RO GU'!L804</f>
        <v>19905000</v>
      </c>
      <c r="J804" s="130">
        <f t="shared" si="393"/>
        <v>95000</v>
      </c>
      <c r="K804" s="63">
        <f t="shared" si="394"/>
        <v>95000</v>
      </c>
      <c r="L804" s="31">
        <f t="shared" ref="L804:L867" si="395">C804-D804</f>
        <v>0</v>
      </c>
      <c r="M804" s="177">
        <f t="shared" si="387"/>
        <v>0.99524999999999997</v>
      </c>
      <c r="N804" s="177">
        <f t="shared" si="375"/>
        <v>1</v>
      </c>
      <c r="P804" s="145">
        <f t="shared" si="371"/>
        <v>0</v>
      </c>
    </row>
    <row r="805" spans="1:16" ht="17.100000000000001" customHeight="1" x14ac:dyDescent="0.25">
      <c r="A805" s="91" t="s">
        <v>508</v>
      </c>
      <c r="B805" s="65" t="s">
        <v>294</v>
      </c>
      <c r="C805" s="261">
        <f>C806</f>
        <v>74034000</v>
      </c>
      <c r="D805" s="261">
        <f>D806</f>
        <v>74034000</v>
      </c>
      <c r="E805" s="136">
        <f>'[1]MASTER RO GU'!E805</f>
        <v>0</v>
      </c>
      <c r="F805" s="136">
        <f>'[1]MASTER RO GU'!F805</f>
        <v>0</v>
      </c>
      <c r="G805" s="136">
        <f>'[1]MASTER RO GU'!I805</f>
        <v>74004900</v>
      </c>
      <c r="H805" s="136">
        <f>'[1]MASTER RO GU'!J805</f>
        <v>0</v>
      </c>
      <c r="I805" s="136">
        <f>'[1]MASTER RO GU'!L805</f>
        <v>74004900</v>
      </c>
      <c r="J805" s="136">
        <f t="shared" si="393"/>
        <v>29100</v>
      </c>
      <c r="K805" s="78">
        <f t="shared" si="394"/>
        <v>29100</v>
      </c>
      <c r="L805" s="22">
        <f t="shared" si="395"/>
        <v>0</v>
      </c>
      <c r="M805" s="176">
        <f t="shared" si="387"/>
        <v>0.99960693735310802</v>
      </c>
      <c r="N805" s="176">
        <f t="shared" si="375"/>
        <v>1</v>
      </c>
      <c r="P805" s="145">
        <f t="shared" si="371"/>
        <v>0</v>
      </c>
    </row>
    <row r="806" spans="1:16" ht="17.100000000000001" customHeight="1" x14ac:dyDescent="0.25">
      <c r="A806" s="93" t="s">
        <v>293</v>
      </c>
      <c r="B806" s="48" t="s">
        <v>509</v>
      </c>
      <c r="C806" s="262">
        <v>74034000</v>
      </c>
      <c r="D806" s="130">
        <f>'[1]MASTER SPD '!G806</f>
        <v>74034000</v>
      </c>
      <c r="E806" s="130">
        <f>'[1]MASTER RO GU'!E806</f>
        <v>0</v>
      </c>
      <c r="F806" s="130">
        <f>'[1]MASTER RO GU'!F806</f>
        <v>0</v>
      </c>
      <c r="G806" s="130">
        <f>'[1]MASTER RO GU'!I806</f>
        <v>74004900</v>
      </c>
      <c r="H806" s="130">
        <f>'[1]MASTER RO GU'!J806</f>
        <v>0</v>
      </c>
      <c r="I806" s="130">
        <f>'[1]MASTER RO GU'!L806</f>
        <v>74004900</v>
      </c>
      <c r="J806" s="130">
        <f t="shared" si="393"/>
        <v>29100</v>
      </c>
      <c r="K806" s="63">
        <f t="shared" si="394"/>
        <v>29100</v>
      </c>
      <c r="L806" s="31">
        <f t="shared" si="395"/>
        <v>0</v>
      </c>
      <c r="M806" s="177">
        <f t="shared" si="387"/>
        <v>0.99960693735310802</v>
      </c>
      <c r="N806" s="177">
        <f t="shared" si="375"/>
        <v>1</v>
      </c>
      <c r="P806" s="145">
        <f t="shared" si="371"/>
        <v>0</v>
      </c>
    </row>
    <row r="807" spans="1:16" ht="10.5" customHeight="1" x14ac:dyDescent="0.25">
      <c r="A807" s="41"/>
      <c r="B807" s="42"/>
      <c r="C807" s="90"/>
      <c r="D807" s="44"/>
      <c r="E807" s="44"/>
      <c r="F807" s="44"/>
      <c r="G807" s="44"/>
      <c r="H807" s="44"/>
      <c r="I807" s="44"/>
      <c r="J807" s="44"/>
      <c r="K807" s="52"/>
      <c r="L807" s="31">
        <f t="shared" si="395"/>
        <v>0</v>
      </c>
      <c r="M807" s="53"/>
      <c r="N807" s="23"/>
      <c r="P807" s="145">
        <f t="shared" si="371"/>
        <v>0</v>
      </c>
    </row>
    <row r="808" spans="1:16" s="51" customFormat="1" ht="21.95" customHeight="1" x14ac:dyDescent="0.25">
      <c r="A808" s="231" t="s">
        <v>510</v>
      </c>
      <c r="B808" s="34" t="s">
        <v>511</v>
      </c>
      <c r="C808" s="36">
        <f>SUM(C809,C820)</f>
        <v>1516670000</v>
      </c>
      <c r="D808" s="206">
        <f>'[1]MASTER SPD '!G808</f>
        <v>1445006105</v>
      </c>
      <c r="E808" s="30">
        <f>'[1]MASTER RO GU'!E808</f>
        <v>0</v>
      </c>
      <c r="F808" s="30">
        <f>'[1]MASTER RO GU'!F808</f>
        <v>0</v>
      </c>
      <c r="G808" s="30">
        <f>'[1]MASTER RO GU'!I808</f>
        <v>927448740</v>
      </c>
      <c r="H808" s="30">
        <f>'[1]MASTER RO GU'!J808</f>
        <v>511900000</v>
      </c>
      <c r="I808" s="30">
        <f>'[1]MASTER RO GU'!L808</f>
        <v>1439348740</v>
      </c>
      <c r="J808" s="30">
        <f t="shared" si="393"/>
        <v>5657365</v>
      </c>
      <c r="K808" s="36">
        <f t="shared" ref="K808" si="396">SUM(K809,K820)</f>
        <v>77321260</v>
      </c>
      <c r="L808" s="22">
        <f t="shared" si="395"/>
        <v>71663895</v>
      </c>
      <c r="M808" s="32">
        <f t="shared" ref="M808:M818" si="397">I808/C808*100%</f>
        <v>0.94901906149656812</v>
      </c>
      <c r="N808" s="32">
        <f t="shared" si="375"/>
        <v>0.95274918406772735</v>
      </c>
      <c r="O808" s="50"/>
      <c r="P808" s="145">
        <f t="shared" si="371"/>
        <v>71663895</v>
      </c>
    </row>
    <row r="809" spans="1:16" s="25" customFormat="1" ht="23.25" customHeight="1" x14ac:dyDescent="0.25">
      <c r="A809" s="241" t="s">
        <v>512</v>
      </c>
      <c r="B809" s="352" t="s">
        <v>513</v>
      </c>
      <c r="C809" s="353">
        <f t="shared" ref="C809:C811" si="398">C810</f>
        <v>274010000</v>
      </c>
      <c r="D809" s="71">
        <f>'[1]MASTER SPD '!G809</f>
        <v>225746105</v>
      </c>
      <c r="E809" s="71">
        <f>'[1]MASTER RO GU'!E809</f>
        <v>0</v>
      </c>
      <c r="F809" s="71">
        <f>'[1]MASTER RO GU'!F809</f>
        <v>0</v>
      </c>
      <c r="G809" s="71">
        <f>'[1]MASTER RO GU'!I809</f>
        <v>221908740</v>
      </c>
      <c r="H809" s="71">
        <f>'[1]MASTER RO GU'!J809</f>
        <v>0</v>
      </c>
      <c r="I809" s="71">
        <f>'[1]MASTER RO GU'!L809</f>
        <v>221908740</v>
      </c>
      <c r="J809" s="30">
        <f t="shared" si="393"/>
        <v>3837365</v>
      </c>
      <c r="K809" s="28">
        <f t="shared" ref="K809:K811" si="399">K810</f>
        <v>52101260</v>
      </c>
      <c r="L809" s="22">
        <f t="shared" si="395"/>
        <v>48263895</v>
      </c>
      <c r="M809" s="32">
        <f t="shared" si="397"/>
        <v>0.80985635560745961</v>
      </c>
      <c r="N809" s="32">
        <f t="shared" si="375"/>
        <v>0.82386082624721724</v>
      </c>
      <c r="O809" s="259"/>
      <c r="P809" s="145">
        <f t="shared" si="371"/>
        <v>48263895</v>
      </c>
    </row>
    <row r="810" spans="1:16" s="39" customFormat="1" ht="17.25" customHeight="1" x14ac:dyDescent="0.25">
      <c r="A810" s="104" t="s">
        <v>31</v>
      </c>
      <c r="B810" s="105" t="s">
        <v>32</v>
      </c>
      <c r="C810" s="37">
        <f t="shared" si="398"/>
        <v>274010000</v>
      </c>
      <c r="D810" s="30">
        <f>'[1]MASTER SPD '!G810</f>
        <v>225746105</v>
      </c>
      <c r="E810" s="30">
        <f>'[1]MASTER RO GU'!E810</f>
        <v>0</v>
      </c>
      <c r="F810" s="30">
        <f>'[1]MASTER RO GU'!F810</f>
        <v>0</v>
      </c>
      <c r="G810" s="30">
        <f>'[1]MASTER RO GU'!I810</f>
        <v>221908740</v>
      </c>
      <c r="H810" s="30">
        <f>'[1]MASTER RO GU'!J810</f>
        <v>0</v>
      </c>
      <c r="I810" s="30">
        <f>'[1]MASTER RO GU'!L810</f>
        <v>221908740</v>
      </c>
      <c r="J810" s="30">
        <f t="shared" si="393"/>
        <v>3837365</v>
      </c>
      <c r="K810" s="37">
        <f t="shared" si="399"/>
        <v>52101260</v>
      </c>
      <c r="L810" s="22">
        <f t="shared" si="395"/>
        <v>48263895</v>
      </c>
      <c r="M810" s="32">
        <f t="shared" si="397"/>
        <v>0.80985635560745961</v>
      </c>
      <c r="N810" s="32">
        <f t="shared" si="375"/>
        <v>0.82386082624721724</v>
      </c>
      <c r="O810" s="38"/>
      <c r="P810" s="145">
        <f t="shared" si="371"/>
        <v>48263895</v>
      </c>
    </row>
    <row r="811" spans="1:16" s="39" customFormat="1" ht="17.25" customHeight="1" x14ac:dyDescent="0.25">
      <c r="A811" s="104" t="s">
        <v>34</v>
      </c>
      <c r="B811" s="105" t="s">
        <v>35</v>
      </c>
      <c r="C811" s="37">
        <f t="shared" si="398"/>
        <v>274010000</v>
      </c>
      <c r="D811" s="30">
        <f>'[1]MASTER SPD '!G811</f>
        <v>225746105</v>
      </c>
      <c r="E811" s="30">
        <f>'[1]MASTER RO GU'!E811</f>
        <v>0</v>
      </c>
      <c r="F811" s="30">
        <f>'[1]MASTER RO GU'!F811</f>
        <v>0</v>
      </c>
      <c r="G811" s="30">
        <f>'[1]MASTER RO GU'!I811</f>
        <v>221908740</v>
      </c>
      <c r="H811" s="30">
        <f>'[1]MASTER RO GU'!J811</f>
        <v>0</v>
      </c>
      <c r="I811" s="30">
        <f>'[1]MASTER RO GU'!L811</f>
        <v>221908740</v>
      </c>
      <c r="J811" s="30">
        <f t="shared" si="393"/>
        <v>3837365</v>
      </c>
      <c r="K811" s="37">
        <f t="shared" si="399"/>
        <v>52101260</v>
      </c>
      <c r="L811" s="22">
        <f t="shared" si="395"/>
        <v>48263895</v>
      </c>
      <c r="M811" s="32">
        <f t="shared" si="397"/>
        <v>0.80985635560745961</v>
      </c>
      <c r="N811" s="32">
        <f t="shared" si="375"/>
        <v>0.82386082624721724</v>
      </c>
      <c r="O811" s="38"/>
      <c r="P811" s="145">
        <f t="shared" si="371"/>
        <v>48263895</v>
      </c>
    </row>
    <row r="812" spans="1:16" s="39" customFormat="1" ht="17.25" customHeight="1" x14ac:dyDescent="0.25">
      <c r="A812" s="245" t="s">
        <v>44</v>
      </c>
      <c r="B812" s="105" t="s">
        <v>45</v>
      </c>
      <c r="C812" s="37">
        <f>SUM(C813,C817)</f>
        <v>274010000</v>
      </c>
      <c r="D812" s="30">
        <f>'[1]MASTER SPD '!G812</f>
        <v>225746105</v>
      </c>
      <c r="E812" s="30">
        <f>'[1]MASTER RO GU'!E812</f>
        <v>0</v>
      </c>
      <c r="F812" s="30">
        <f>'[1]MASTER RO GU'!F812</f>
        <v>0</v>
      </c>
      <c r="G812" s="30">
        <f>'[1]MASTER RO GU'!I812</f>
        <v>221908740</v>
      </c>
      <c r="H812" s="30">
        <f>'[1]MASTER RO GU'!J812</f>
        <v>0</v>
      </c>
      <c r="I812" s="30">
        <f>'[1]MASTER RO GU'!L812</f>
        <v>221908740</v>
      </c>
      <c r="J812" s="30">
        <f t="shared" si="393"/>
        <v>3837365</v>
      </c>
      <c r="K812" s="37">
        <f t="shared" ref="K812" si="400">SUM(K813,K817)</f>
        <v>52101260</v>
      </c>
      <c r="L812" s="22">
        <f t="shared" si="395"/>
        <v>48263895</v>
      </c>
      <c r="M812" s="32">
        <f t="shared" si="397"/>
        <v>0.80985635560745961</v>
      </c>
      <c r="N812" s="32">
        <f t="shared" si="375"/>
        <v>0.82386082624721724</v>
      </c>
      <c r="O812" s="38"/>
      <c r="P812" s="145">
        <f t="shared" si="371"/>
        <v>48263895</v>
      </c>
    </row>
    <row r="813" spans="1:16" s="39" customFormat="1" ht="17.25" customHeight="1" x14ac:dyDescent="0.25">
      <c r="A813" s="245" t="s">
        <v>46</v>
      </c>
      <c r="B813" s="105" t="s">
        <v>47</v>
      </c>
      <c r="C813" s="37">
        <f>SUM(C814:C815)</f>
        <v>271010000</v>
      </c>
      <c r="D813" s="30">
        <f>'[1]MASTER SPD '!G813</f>
        <v>225746105</v>
      </c>
      <c r="E813" s="30">
        <f>'[1]MASTER RO GU'!E813</f>
        <v>0</v>
      </c>
      <c r="F813" s="30">
        <f>'[1]MASTER RO GU'!F813</f>
        <v>0</v>
      </c>
      <c r="G813" s="30">
        <f>'[1]MASTER RO GU'!I813</f>
        <v>221908740</v>
      </c>
      <c r="H813" s="30">
        <f>'[1]MASTER RO GU'!J813</f>
        <v>0</v>
      </c>
      <c r="I813" s="30">
        <f>'[1]MASTER RO GU'!L813</f>
        <v>221908740</v>
      </c>
      <c r="J813" s="30">
        <f t="shared" si="393"/>
        <v>3837365</v>
      </c>
      <c r="K813" s="37">
        <f t="shared" ref="K813" si="401">SUM(K814:K815)</f>
        <v>49101260</v>
      </c>
      <c r="L813" s="22">
        <f t="shared" si="395"/>
        <v>45263895</v>
      </c>
      <c r="M813" s="32">
        <f t="shared" si="397"/>
        <v>0.81882122430906612</v>
      </c>
      <c r="N813" s="32">
        <f t="shared" si="375"/>
        <v>0.8329807202686248</v>
      </c>
      <c r="O813" s="38"/>
      <c r="P813" s="145">
        <f t="shared" si="371"/>
        <v>45263895</v>
      </c>
    </row>
    <row r="814" spans="1:16" s="51" customFormat="1" ht="17.25" customHeight="1" x14ac:dyDescent="0.25">
      <c r="A814" s="247" t="s">
        <v>514</v>
      </c>
      <c r="B814" s="107" t="s">
        <v>515</v>
      </c>
      <c r="C814" s="49">
        <v>23095200</v>
      </c>
      <c r="D814" s="44">
        <f>'[1]MASTER SPD '!G814</f>
        <v>16759000</v>
      </c>
      <c r="E814" s="44">
        <f>'[1]MASTER RO GU'!E814</f>
        <v>0</v>
      </c>
      <c r="F814" s="44">
        <f>'[1]MASTER RO GU'!F814</f>
        <v>0</v>
      </c>
      <c r="G814" s="44">
        <f>'[1]MASTER RO GU'!I814</f>
        <v>16021765</v>
      </c>
      <c r="H814" s="44">
        <f>'[1]MASTER RO GU'!J814</f>
        <v>0</v>
      </c>
      <c r="I814" s="44">
        <f>'[1]MASTER RO GU'!L814</f>
        <v>16021765</v>
      </c>
      <c r="J814" s="112">
        <f t="shared" si="393"/>
        <v>737235</v>
      </c>
      <c r="K814" s="43">
        <f>C814-I814</f>
        <v>7073435</v>
      </c>
      <c r="L814" s="31">
        <f t="shared" si="395"/>
        <v>6336200</v>
      </c>
      <c r="M814" s="23">
        <f t="shared" si="397"/>
        <v>0.69372705150853853</v>
      </c>
      <c r="N814" s="23">
        <f t="shared" si="375"/>
        <v>0.72564861962658911</v>
      </c>
      <c r="O814" s="50"/>
      <c r="P814" s="145">
        <f t="shared" si="371"/>
        <v>6336200</v>
      </c>
    </row>
    <row r="815" spans="1:16" s="51" customFormat="1" ht="17.25" customHeight="1" x14ac:dyDescent="0.25">
      <c r="A815" s="247" t="s">
        <v>516</v>
      </c>
      <c r="B815" s="107" t="s">
        <v>517</v>
      </c>
      <c r="C815" s="49">
        <v>247914800</v>
      </c>
      <c r="D815" s="44">
        <f>'[1]MASTER SPD '!G815</f>
        <v>208987105</v>
      </c>
      <c r="E815" s="44">
        <f>'[1]MASTER RO GU'!E815</f>
        <v>0</v>
      </c>
      <c r="F815" s="44">
        <f>'[1]MASTER RO GU'!F815</f>
        <v>0</v>
      </c>
      <c r="G815" s="44">
        <f>'[1]MASTER RO GU'!I815</f>
        <v>205886975</v>
      </c>
      <c r="H815" s="44">
        <f>'[1]MASTER RO GU'!J815</f>
        <v>0</v>
      </c>
      <c r="I815" s="44">
        <f>'[1]MASTER RO GU'!L815</f>
        <v>205886975</v>
      </c>
      <c r="J815" s="112">
        <f t="shared" si="393"/>
        <v>3100130</v>
      </c>
      <c r="K815" s="43">
        <f>C815-I815</f>
        <v>42027825</v>
      </c>
      <c r="L815" s="31">
        <f t="shared" si="395"/>
        <v>38927695</v>
      </c>
      <c r="M815" s="23">
        <f t="shared" si="397"/>
        <v>0.83047472357438923</v>
      </c>
      <c r="N815" s="23">
        <f t="shared" si="375"/>
        <v>0.84297954377874984</v>
      </c>
      <c r="O815" s="137">
        <v>4800000</v>
      </c>
      <c r="P815" s="145">
        <f t="shared" si="371"/>
        <v>43727695</v>
      </c>
    </row>
    <row r="816" spans="1:16" s="184" customFormat="1" ht="17.25" hidden="1" customHeight="1" x14ac:dyDescent="0.25">
      <c r="A816" s="250"/>
      <c r="B816" s="263" t="s">
        <v>518</v>
      </c>
      <c r="C816" s="183">
        <v>14800000</v>
      </c>
      <c r="D816" s="126">
        <f>'[1]MASTER SPD '!G816</f>
        <v>2300000</v>
      </c>
      <c r="E816" s="126">
        <f>'[1]MASTER RO GU'!E816</f>
        <v>0</v>
      </c>
      <c r="F816" s="126">
        <f>'[1]MASTER RO GU'!F816</f>
        <v>0</v>
      </c>
      <c r="G816" s="126">
        <f>'[1]MASTER RO GU'!I816</f>
        <v>0</v>
      </c>
      <c r="H816" s="126">
        <f>'[1]MASTER RO GU'!J816</f>
        <v>0</v>
      </c>
      <c r="I816" s="126">
        <f>'[1]MASTER RO GU'!L816</f>
        <v>0</v>
      </c>
      <c r="J816" s="126">
        <f t="shared" si="393"/>
        <v>2300000</v>
      </c>
      <c r="K816" s="119">
        <f>C816-I816</f>
        <v>14800000</v>
      </c>
      <c r="L816" s="31">
        <f t="shared" si="395"/>
        <v>12500000</v>
      </c>
      <c r="M816" s="61">
        <f t="shared" si="397"/>
        <v>0</v>
      </c>
      <c r="N816" s="61">
        <f t="shared" si="375"/>
        <v>0.1554054054054054</v>
      </c>
      <c r="O816" s="120"/>
      <c r="P816" s="145">
        <f t="shared" si="371"/>
        <v>12500000</v>
      </c>
    </row>
    <row r="817" spans="1:20" s="39" customFormat="1" ht="17.25" customHeight="1" x14ac:dyDescent="0.25">
      <c r="A817" s="245" t="s">
        <v>60</v>
      </c>
      <c r="B817" s="105" t="s">
        <v>61</v>
      </c>
      <c r="C817" s="37">
        <f>C818</f>
        <v>3000000</v>
      </c>
      <c r="D817" s="30">
        <f>'[1]MASTER SPD '!G817</f>
        <v>0</v>
      </c>
      <c r="E817" s="30">
        <f>'[1]MASTER RO GU'!E817</f>
        <v>0</v>
      </c>
      <c r="F817" s="30">
        <f>'[1]MASTER RO GU'!F817</f>
        <v>0</v>
      </c>
      <c r="G817" s="30">
        <f>'[1]MASTER RO GU'!I817</f>
        <v>0</v>
      </c>
      <c r="H817" s="30">
        <f>'[1]MASTER RO GU'!J817</f>
        <v>0</v>
      </c>
      <c r="I817" s="30">
        <f>'[1]MASTER RO GU'!L817</f>
        <v>0</v>
      </c>
      <c r="J817" s="30">
        <f t="shared" si="393"/>
        <v>0</v>
      </c>
      <c r="K817" s="37">
        <f t="shared" ref="K817" si="402">K818</f>
        <v>3000000</v>
      </c>
      <c r="L817" s="22">
        <f t="shared" si="395"/>
        <v>3000000</v>
      </c>
      <c r="M817" s="32">
        <f t="shared" si="397"/>
        <v>0</v>
      </c>
      <c r="N817" s="32">
        <f t="shared" si="375"/>
        <v>0</v>
      </c>
      <c r="O817" s="38">
        <f>J815-O815</f>
        <v>-1699870</v>
      </c>
      <c r="P817" s="145">
        <f t="shared" si="371"/>
        <v>1300130</v>
      </c>
    </row>
    <row r="818" spans="1:20" s="51" customFormat="1" ht="17.25" customHeight="1" x14ac:dyDescent="0.25">
      <c r="A818" s="247" t="s">
        <v>519</v>
      </c>
      <c r="B818" s="107" t="s">
        <v>520</v>
      </c>
      <c r="C818" s="49">
        <v>3000000</v>
      </c>
      <c r="D818" s="44">
        <f>'[1]MASTER SPD '!G818</f>
        <v>0</v>
      </c>
      <c r="E818" s="44">
        <f>'[1]MASTER RO GU'!E818</f>
        <v>0</v>
      </c>
      <c r="F818" s="44">
        <f>'[1]MASTER RO GU'!F818</f>
        <v>0</v>
      </c>
      <c r="G818" s="44">
        <f>'[1]MASTER RO GU'!I818</f>
        <v>0</v>
      </c>
      <c r="H818" s="44">
        <f>'[1]MASTER RO GU'!J818</f>
        <v>0</v>
      </c>
      <c r="I818" s="44">
        <f>'[1]MASTER RO GU'!L818</f>
        <v>0</v>
      </c>
      <c r="J818" s="44">
        <f t="shared" si="393"/>
        <v>0</v>
      </c>
      <c r="K818" s="43">
        <f>C818-I818</f>
        <v>3000000</v>
      </c>
      <c r="L818" s="31">
        <f t="shared" si="395"/>
        <v>3000000</v>
      </c>
      <c r="M818" s="23">
        <f t="shared" si="397"/>
        <v>0</v>
      </c>
      <c r="N818" s="23">
        <f t="shared" si="375"/>
        <v>0</v>
      </c>
      <c r="O818" s="50"/>
      <c r="P818" s="145">
        <f t="shared" si="371"/>
        <v>3000000</v>
      </c>
    </row>
    <row r="819" spans="1:20" s="25" customFormat="1" ht="12" customHeight="1" x14ac:dyDescent="0.25">
      <c r="A819" s="238"/>
      <c r="B819" s="225"/>
      <c r="C819" s="28"/>
      <c r="D819" s="44">
        <f>'[1]MASTER SPD '!G819</f>
        <v>0</v>
      </c>
      <c r="E819" s="44">
        <f>'[1]MASTER RO GU'!E819</f>
        <v>0</v>
      </c>
      <c r="F819" s="44">
        <f>'[1]MASTER RO GU'!F819</f>
        <v>0</v>
      </c>
      <c r="G819" s="44">
        <f>'[1]MASTER RO GU'!I819</f>
        <v>0</v>
      </c>
      <c r="H819" s="44">
        <f>'[1]MASTER RO GU'!J819</f>
        <v>0</v>
      </c>
      <c r="I819" s="44">
        <f>'[1]MASTER RO GU'!L819</f>
        <v>0</v>
      </c>
      <c r="J819" s="44">
        <f t="shared" si="393"/>
        <v>0</v>
      </c>
      <c r="K819" s="111"/>
      <c r="L819" s="31">
        <f t="shared" si="395"/>
        <v>0</v>
      </c>
      <c r="M819" s="53"/>
      <c r="N819" s="23"/>
      <c r="O819" s="24"/>
      <c r="P819" s="145">
        <f t="shared" si="371"/>
        <v>0</v>
      </c>
    </row>
    <row r="820" spans="1:20" s="25" customFormat="1" ht="22.5" customHeight="1" x14ac:dyDescent="0.25">
      <c r="A820" s="241" t="s">
        <v>521</v>
      </c>
      <c r="B820" s="352" t="s">
        <v>522</v>
      </c>
      <c r="C820" s="353">
        <f>C821</f>
        <v>1242660000</v>
      </c>
      <c r="D820" s="71">
        <f>'[1]MASTER SPD '!G820</f>
        <v>1219260000</v>
      </c>
      <c r="E820" s="71">
        <f>'[1]MASTER RO GU'!E820</f>
        <v>0</v>
      </c>
      <c r="F820" s="71">
        <f>'[1]MASTER RO GU'!F820</f>
        <v>0</v>
      </c>
      <c r="G820" s="71">
        <f>'[1]MASTER RO GU'!I820</f>
        <v>705540000</v>
      </c>
      <c r="H820" s="71">
        <f>'[1]MASTER RO GU'!J820</f>
        <v>511900000</v>
      </c>
      <c r="I820" s="71">
        <f>'[1]MASTER RO GU'!L820</f>
        <v>1217440000</v>
      </c>
      <c r="J820" s="30">
        <f t="shared" si="393"/>
        <v>1820000</v>
      </c>
      <c r="K820" s="28">
        <f t="shared" ref="K820:K821" si="403">K821</f>
        <v>25220000</v>
      </c>
      <c r="L820" s="22">
        <f t="shared" si="395"/>
        <v>23400000</v>
      </c>
      <c r="M820" s="23">
        <f t="shared" ref="M820:M838" si="404">I820/C820*100%</f>
        <v>0.97970482674263271</v>
      </c>
      <c r="N820" s="23">
        <f t="shared" si="375"/>
        <v>0.98116942687460773</v>
      </c>
      <c r="O820" s="24"/>
      <c r="P820" s="145">
        <f t="shared" si="371"/>
        <v>23400000</v>
      </c>
    </row>
    <row r="821" spans="1:20" s="39" customFormat="1" ht="17.25" customHeight="1" x14ac:dyDescent="0.25">
      <c r="A821" s="104" t="s">
        <v>31</v>
      </c>
      <c r="B821" s="105" t="s">
        <v>32</v>
      </c>
      <c r="C821" s="37">
        <f>C822</f>
        <v>1242660000</v>
      </c>
      <c r="D821" s="30">
        <f>'[1]MASTER SPD '!G821</f>
        <v>1219260000</v>
      </c>
      <c r="E821" s="30">
        <f>'[1]MASTER RO GU'!E821</f>
        <v>0</v>
      </c>
      <c r="F821" s="30">
        <f>'[1]MASTER RO GU'!F821</f>
        <v>0</v>
      </c>
      <c r="G821" s="30">
        <f>'[1]MASTER RO GU'!I821</f>
        <v>705540000</v>
      </c>
      <c r="H821" s="30">
        <f>'[1]MASTER RO GU'!J821</f>
        <v>511900000</v>
      </c>
      <c r="I821" s="30">
        <f>'[1]MASTER RO GU'!L821</f>
        <v>1217440000</v>
      </c>
      <c r="J821" s="30">
        <f t="shared" si="393"/>
        <v>1820000</v>
      </c>
      <c r="K821" s="37">
        <f t="shared" si="403"/>
        <v>25220000</v>
      </c>
      <c r="L821" s="22">
        <f t="shared" si="395"/>
        <v>23400000</v>
      </c>
      <c r="M821" s="23">
        <f t="shared" si="404"/>
        <v>0.97970482674263271</v>
      </c>
      <c r="N821" s="23">
        <f t="shared" si="375"/>
        <v>0.98116942687460773</v>
      </c>
      <c r="O821" s="38"/>
      <c r="P821" s="145">
        <f t="shared" si="371"/>
        <v>23400000</v>
      </c>
    </row>
    <row r="822" spans="1:20" s="39" customFormat="1" ht="17.25" customHeight="1" x14ac:dyDescent="0.25">
      <c r="A822" s="104" t="s">
        <v>34</v>
      </c>
      <c r="B822" s="105" t="s">
        <v>35</v>
      </c>
      <c r="C822" s="37">
        <f>SUM(C823,C828)</f>
        <v>1242660000</v>
      </c>
      <c r="D822" s="30">
        <f>'[1]MASTER SPD '!G822</f>
        <v>1219260000</v>
      </c>
      <c r="E822" s="30">
        <f>'[1]MASTER RO GU'!E822</f>
        <v>0</v>
      </c>
      <c r="F822" s="30">
        <f>'[1]MASTER RO GU'!F822</f>
        <v>0</v>
      </c>
      <c r="G822" s="30">
        <f>'[1]MASTER RO GU'!I822</f>
        <v>705540000</v>
      </c>
      <c r="H822" s="30">
        <f>'[1]MASTER RO GU'!J822</f>
        <v>511900000</v>
      </c>
      <c r="I822" s="30">
        <f>'[1]MASTER RO GU'!L822</f>
        <v>1217440000</v>
      </c>
      <c r="J822" s="30">
        <f t="shared" si="393"/>
        <v>1820000</v>
      </c>
      <c r="K822" s="37">
        <f t="shared" ref="K822" si="405">SUM(K823,K828)</f>
        <v>25220000</v>
      </c>
      <c r="L822" s="22">
        <f t="shared" si="395"/>
        <v>23400000</v>
      </c>
      <c r="M822" s="23">
        <f t="shared" si="404"/>
        <v>0.97970482674263271</v>
      </c>
      <c r="N822" s="23">
        <f t="shared" si="375"/>
        <v>0.98116942687460773</v>
      </c>
      <c r="O822" s="38"/>
      <c r="P822" s="145">
        <f t="shared" si="371"/>
        <v>23400000</v>
      </c>
    </row>
    <row r="823" spans="1:20" s="39" customFormat="1" ht="17.25" customHeight="1" x14ac:dyDescent="0.25">
      <c r="A823" s="104" t="s">
        <v>36</v>
      </c>
      <c r="B823" s="105" t="s">
        <v>37</v>
      </c>
      <c r="C823" s="37">
        <f>C824</f>
        <v>14260000</v>
      </c>
      <c r="D823" s="30">
        <f>'[1]MASTER SPD '!G823</f>
        <v>14260000</v>
      </c>
      <c r="E823" s="30">
        <f>'[1]MASTER RO GU'!E823</f>
        <v>0</v>
      </c>
      <c r="F823" s="30">
        <f>'[1]MASTER RO GU'!F823</f>
        <v>0</v>
      </c>
      <c r="G823" s="30">
        <f>'[1]MASTER RO GU'!I823</f>
        <v>14240000</v>
      </c>
      <c r="H823" s="30">
        <f>'[1]MASTER RO GU'!J823</f>
        <v>0</v>
      </c>
      <c r="I823" s="30">
        <f>'[1]MASTER RO GU'!L823</f>
        <v>14240000</v>
      </c>
      <c r="J823" s="30">
        <f t="shared" si="393"/>
        <v>20000</v>
      </c>
      <c r="K823" s="37">
        <f t="shared" ref="K823" si="406">K824</f>
        <v>20000</v>
      </c>
      <c r="L823" s="22">
        <f t="shared" si="395"/>
        <v>0</v>
      </c>
      <c r="M823" s="23">
        <f t="shared" si="404"/>
        <v>0.99859747545582045</v>
      </c>
      <c r="N823" s="23">
        <f t="shared" si="375"/>
        <v>1</v>
      </c>
      <c r="O823" s="38"/>
      <c r="P823" s="145">
        <f t="shared" si="371"/>
        <v>0</v>
      </c>
      <c r="T823" s="190"/>
    </row>
    <row r="824" spans="1:20" s="39" customFormat="1" ht="17.25" customHeight="1" x14ac:dyDescent="0.25">
      <c r="A824" s="104" t="s">
        <v>38</v>
      </c>
      <c r="B824" s="105" t="s">
        <v>39</v>
      </c>
      <c r="C824" s="37">
        <f>SUM(C825:C827)</f>
        <v>14260000</v>
      </c>
      <c r="D824" s="30">
        <f>'[1]MASTER SPD '!G824</f>
        <v>14260000</v>
      </c>
      <c r="E824" s="30">
        <f>'[1]MASTER RO GU'!E824</f>
        <v>0</v>
      </c>
      <c r="F824" s="30">
        <f>'[1]MASTER RO GU'!F824</f>
        <v>0</v>
      </c>
      <c r="G824" s="30">
        <f>'[1]MASTER RO GU'!I824</f>
        <v>14240000</v>
      </c>
      <c r="H824" s="30">
        <f>'[1]MASTER RO GU'!J824</f>
        <v>0</v>
      </c>
      <c r="I824" s="30">
        <f>'[1]MASTER RO GU'!L824</f>
        <v>14240000</v>
      </c>
      <c r="J824" s="30">
        <f t="shared" si="393"/>
        <v>20000</v>
      </c>
      <c r="K824" s="37">
        <f t="shared" ref="K824" si="407">SUM(K825:K827)</f>
        <v>20000</v>
      </c>
      <c r="L824" s="22">
        <f t="shared" si="395"/>
        <v>0</v>
      </c>
      <c r="M824" s="23">
        <f t="shared" si="404"/>
        <v>0.99859747545582045</v>
      </c>
      <c r="N824" s="23">
        <f t="shared" si="375"/>
        <v>1</v>
      </c>
      <c r="O824" s="38"/>
      <c r="P824" s="145">
        <f t="shared" ref="P824:P865" si="408">L824+O824</f>
        <v>0</v>
      </c>
    </row>
    <row r="825" spans="1:20" s="51" customFormat="1" ht="17.45" customHeight="1" x14ac:dyDescent="0.25">
      <c r="A825" s="109" t="s">
        <v>52</v>
      </c>
      <c r="B825" s="110" t="s">
        <v>53</v>
      </c>
      <c r="C825" s="49">
        <v>5660000</v>
      </c>
      <c r="D825" s="44">
        <f>'[1]MASTER SPD '!G825</f>
        <v>5660000</v>
      </c>
      <c r="E825" s="44">
        <f>'[1]MASTER RO GU'!E825</f>
        <v>0</v>
      </c>
      <c r="F825" s="44">
        <f>'[1]MASTER RO GU'!F825</f>
        <v>0</v>
      </c>
      <c r="G825" s="44">
        <f>'[1]MASTER RO GU'!I825</f>
        <v>5660000</v>
      </c>
      <c r="H825" s="44">
        <f>'[1]MASTER RO GU'!J825</f>
        <v>0</v>
      </c>
      <c r="I825" s="44">
        <f>'[1]MASTER RO GU'!L825</f>
        <v>5660000</v>
      </c>
      <c r="J825" s="44">
        <f t="shared" si="393"/>
        <v>0</v>
      </c>
      <c r="K825" s="43">
        <f>C825-I825</f>
        <v>0</v>
      </c>
      <c r="L825" s="31">
        <f t="shared" si="395"/>
        <v>0</v>
      </c>
      <c r="M825" s="23">
        <f t="shared" si="404"/>
        <v>1</v>
      </c>
      <c r="N825" s="23">
        <f t="shared" si="375"/>
        <v>1</v>
      </c>
      <c r="O825" s="50"/>
      <c r="P825" s="145">
        <f t="shared" si="408"/>
        <v>0</v>
      </c>
    </row>
    <row r="826" spans="1:20" s="51" customFormat="1" ht="17.25" customHeight="1" x14ac:dyDescent="0.25">
      <c r="A826" s="109" t="s">
        <v>54</v>
      </c>
      <c r="B826" s="107" t="s">
        <v>55</v>
      </c>
      <c r="C826" s="49">
        <v>5600000</v>
      </c>
      <c r="D826" s="44">
        <f>'[1]MASTER SPD '!G826</f>
        <v>5600000</v>
      </c>
      <c r="E826" s="44">
        <f>'[1]MASTER RO GU'!E826</f>
        <v>0</v>
      </c>
      <c r="F826" s="44">
        <f>'[1]MASTER RO GU'!F826</f>
        <v>0</v>
      </c>
      <c r="G826" s="44">
        <f>'[1]MASTER RO GU'!I826</f>
        <v>5580000</v>
      </c>
      <c r="H826" s="44">
        <f>'[1]MASTER RO GU'!J826</f>
        <v>0</v>
      </c>
      <c r="I826" s="44">
        <f>'[1]MASTER RO GU'!L826</f>
        <v>5580000</v>
      </c>
      <c r="J826" s="44">
        <f t="shared" si="393"/>
        <v>20000</v>
      </c>
      <c r="K826" s="43">
        <f>C826-I826</f>
        <v>20000</v>
      </c>
      <c r="L826" s="31">
        <f t="shared" si="395"/>
        <v>0</v>
      </c>
      <c r="M826" s="23">
        <f t="shared" si="404"/>
        <v>0.99642857142857144</v>
      </c>
      <c r="N826" s="23">
        <f t="shared" si="375"/>
        <v>1</v>
      </c>
      <c r="O826" s="50"/>
      <c r="P826" s="145">
        <f t="shared" si="408"/>
        <v>0</v>
      </c>
    </row>
    <row r="827" spans="1:20" s="51" customFormat="1" ht="17.25" customHeight="1" x14ac:dyDescent="0.25">
      <c r="A827" s="109" t="s">
        <v>214</v>
      </c>
      <c r="B827" s="107" t="s">
        <v>215</v>
      </c>
      <c r="C827" s="49">
        <v>3000000</v>
      </c>
      <c r="D827" s="44">
        <f>'[1]MASTER SPD '!G827</f>
        <v>3000000</v>
      </c>
      <c r="E827" s="44">
        <f>'[1]MASTER RO GU'!E827</f>
        <v>0</v>
      </c>
      <c r="F827" s="44">
        <f>'[1]MASTER RO GU'!F827</f>
        <v>0</v>
      </c>
      <c r="G827" s="44">
        <f>'[1]MASTER RO GU'!I827</f>
        <v>3000000</v>
      </c>
      <c r="H827" s="44">
        <f>'[1]MASTER RO GU'!J827</f>
        <v>0</v>
      </c>
      <c r="I827" s="44">
        <f>'[1]MASTER RO GU'!L827</f>
        <v>3000000</v>
      </c>
      <c r="J827" s="44">
        <f t="shared" si="393"/>
        <v>0</v>
      </c>
      <c r="K827" s="43">
        <f>C827-I827</f>
        <v>0</v>
      </c>
      <c r="L827" s="31">
        <f t="shared" si="395"/>
        <v>0</v>
      </c>
      <c r="M827" s="23">
        <f t="shared" si="404"/>
        <v>1</v>
      </c>
      <c r="N827" s="23">
        <f t="shared" si="375"/>
        <v>1</v>
      </c>
      <c r="O827" s="50"/>
      <c r="P827" s="145">
        <f t="shared" si="408"/>
        <v>0</v>
      </c>
    </row>
    <row r="828" spans="1:20" s="39" customFormat="1" ht="17.25" customHeight="1" x14ac:dyDescent="0.25">
      <c r="A828" s="245" t="s">
        <v>44</v>
      </c>
      <c r="B828" s="105" t="s">
        <v>45</v>
      </c>
      <c r="C828" s="37">
        <f>SUM(C829,C837)</f>
        <v>1228400000</v>
      </c>
      <c r="D828" s="30">
        <f>'[1]MASTER SPD '!G828</f>
        <v>1205000000</v>
      </c>
      <c r="E828" s="30">
        <f>'[1]MASTER RO GU'!E828</f>
        <v>0</v>
      </c>
      <c r="F828" s="30">
        <f>'[1]MASTER RO GU'!F828</f>
        <v>0</v>
      </c>
      <c r="G828" s="30">
        <f>'[1]MASTER RO GU'!I828</f>
        <v>691300000</v>
      </c>
      <c r="H828" s="30">
        <f>'[1]MASTER RO GU'!J828</f>
        <v>511900000</v>
      </c>
      <c r="I828" s="30">
        <f>'[1]MASTER RO GU'!L828</f>
        <v>1203200000</v>
      </c>
      <c r="J828" s="30">
        <f t="shared" si="393"/>
        <v>1800000</v>
      </c>
      <c r="K828" s="37">
        <f>SUM(K829,K837)</f>
        <v>25200000</v>
      </c>
      <c r="L828" s="22">
        <f t="shared" si="395"/>
        <v>23400000</v>
      </c>
      <c r="M828" s="32">
        <f t="shared" si="404"/>
        <v>0.97948550960599157</v>
      </c>
      <c r="N828" s="23">
        <f t="shared" si="375"/>
        <v>0.98095083034842068</v>
      </c>
      <c r="O828" s="38"/>
      <c r="P828" s="145">
        <f t="shared" si="408"/>
        <v>23400000</v>
      </c>
    </row>
    <row r="829" spans="1:20" s="39" customFormat="1" ht="17.25" customHeight="1" x14ac:dyDescent="0.25">
      <c r="A829" s="245" t="s">
        <v>46</v>
      </c>
      <c r="B829" s="105" t="s">
        <v>47</v>
      </c>
      <c r="C829" s="37">
        <f>SUM(C830,C833,C835,C836)</f>
        <v>1193400000</v>
      </c>
      <c r="D829" s="30">
        <f>'[1]MASTER SPD '!G829</f>
        <v>1170000000</v>
      </c>
      <c r="E829" s="30">
        <f>'[1]MASTER RO GU'!E829</f>
        <v>0</v>
      </c>
      <c r="F829" s="30">
        <f>'[1]MASTER RO GU'!F829</f>
        <v>0</v>
      </c>
      <c r="G829" s="30">
        <f>'[1]MASTER RO GU'!I829</f>
        <v>656300000</v>
      </c>
      <c r="H829" s="30">
        <f>'[1]MASTER RO GU'!J829</f>
        <v>511900000</v>
      </c>
      <c r="I829" s="30">
        <f>'[1]MASTER RO GU'!L829</f>
        <v>1168200000</v>
      </c>
      <c r="J829" s="30">
        <f t="shared" si="393"/>
        <v>1800000</v>
      </c>
      <c r="K829" s="37">
        <f>SUM(K830,K833,K835,K836)</f>
        <v>25200000</v>
      </c>
      <c r="L829" s="22">
        <f t="shared" si="395"/>
        <v>23400000</v>
      </c>
      <c r="M829" s="32">
        <f t="shared" si="404"/>
        <v>0.97888386123680238</v>
      </c>
      <c r="N829" s="23">
        <f t="shared" si="375"/>
        <v>0.98039215686274506</v>
      </c>
      <c r="O829" s="38"/>
      <c r="P829" s="145">
        <f t="shared" si="408"/>
        <v>23400000</v>
      </c>
    </row>
    <row r="830" spans="1:20" s="51" customFormat="1" ht="17.25" customHeight="1" x14ac:dyDescent="0.25">
      <c r="A830" s="247" t="s">
        <v>48</v>
      </c>
      <c r="B830" s="107" t="s">
        <v>49</v>
      </c>
      <c r="C830" s="49">
        <f t="shared" ref="C830" si="409">SUM(C831:C832)</f>
        <v>961800000</v>
      </c>
      <c r="D830" s="44">
        <f>'[1]MASTER SPD '!G830</f>
        <v>938400000</v>
      </c>
      <c r="E830" s="44">
        <f>'[1]MASTER RO GU'!E830</f>
        <v>0</v>
      </c>
      <c r="F830" s="44">
        <f>'[1]MASTER RO GU'!F830</f>
        <v>0</v>
      </c>
      <c r="G830" s="44">
        <f>'[1]MASTER RO GU'!I830</f>
        <v>426500000</v>
      </c>
      <c r="H830" s="44">
        <f>'[1]MASTER RO GU'!J830</f>
        <v>511900000</v>
      </c>
      <c r="I830" s="44">
        <f>'[1]MASTER RO GU'!L830</f>
        <v>938400000</v>
      </c>
      <c r="J830" s="44">
        <f t="shared" si="393"/>
        <v>0</v>
      </c>
      <c r="K830" s="43">
        <f t="shared" ref="K830:K836" si="410">C830-I830</f>
        <v>23400000</v>
      </c>
      <c r="L830" s="31">
        <f t="shared" si="395"/>
        <v>23400000</v>
      </c>
      <c r="M830" s="23">
        <f t="shared" si="404"/>
        <v>0.97567061759201501</v>
      </c>
      <c r="N830" s="23">
        <f t="shared" si="375"/>
        <v>0.97567061759201501</v>
      </c>
      <c r="O830" s="50"/>
      <c r="P830" s="145">
        <f t="shared" si="408"/>
        <v>23400000</v>
      </c>
    </row>
    <row r="831" spans="1:20" s="51" customFormat="1" ht="17.25" hidden="1" customHeight="1" x14ac:dyDescent="0.25">
      <c r="A831" s="247"/>
      <c r="B831" s="264" t="s">
        <v>523</v>
      </c>
      <c r="C831" s="183">
        <v>702000000</v>
      </c>
      <c r="D831" s="126">
        <f>'[1]MASTER SPD '!G831</f>
        <v>699650000</v>
      </c>
      <c r="E831" s="126">
        <f>'[1]MASTER RO GU'!E831</f>
        <v>0</v>
      </c>
      <c r="F831" s="126">
        <f>'[1]MASTER RO GU'!F831</f>
        <v>0</v>
      </c>
      <c r="G831" s="126">
        <f>'[1]MASTER RO GU'!I831</f>
        <v>250900000</v>
      </c>
      <c r="H831" s="126">
        <f>'[1]MASTER RO GU'!J831</f>
        <v>417600000</v>
      </c>
      <c r="I831" s="126">
        <f>'[1]MASTER RO GU'!L831</f>
        <v>668500000</v>
      </c>
      <c r="J831" s="126">
        <f t="shared" si="393"/>
        <v>31150000</v>
      </c>
      <c r="K831" s="119">
        <f t="shared" si="410"/>
        <v>33500000</v>
      </c>
      <c r="L831" s="31">
        <f t="shared" si="395"/>
        <v>2350000</v>
      </c>
      <c r="M831" s="61">
        <f t="shared" si="404"/>
        <v>0.95227920227920226</v>
      </c>
      <c r="N831" s="23">
        <f t="shared" si="375"/>
        <v>0.99665242165242163</v>
      </c>
      <c r="O831" s="50"/>
      <c r="P831" s="145">
        <f t="shared" si="408"/>
        <v>2350000</v>
      </c>
    </row>
    <row r="832" spans="1:20" s="46" customFormat="1" ht="18" hidden="1" customHeight="1" x14ac:dyDescent="0.25">
      <c r="A832" s="242"/>
      <c r="B832" s="251" t="s">
        <v>524</v>
      </c>
      <c r="C832" s="119">
        <v>259800000</v>
      </c>
      <c r="D832" s="126">
        <f>'[1]MASTER SPD '!G832</f>
        <v>238750000</v>
      </c>
      <c r="E832" s="126">
        <f>'[1]MASTER RO GU'!E832</f>
        <v>0</v>
      </c>
      <c r="F832" s="126">
        <f>'[1]MASTER RO GU'!F832</f>
        <v>0</v>
      </c>
      <c r="G832" s="126">
        <f>'[1]MASTER RO GU'!I832</f>
        <v>147350000</v>
      </c>
      <c r="H832" s="126">
        <f>'[1]MASTER RO GU'!J832</f>
        <v>94300000</v>
      </c>
      <c r="I832" s="126">
        <f>'[1]MASTER RO GU'!L832</f>
        <v>241650000</v>
      </c>
      <c r="J832" s="126">
        <f t="shared" si="393"/>
        <v>-2900000</v>
      </c>
      <c r="K832" s="119">
        <f t="shared" si="410"/>
        <v>18150000</v>
      </c>
      <c r="L832" s="31">
        <f t="shared" si="395"/>
        <v>21050000</v>
      </c>
      <c r="M832" s="61">
        <f t="shared" si="404"/>
        <v>0.93013856812933027</v>
      </c>
      <c r="N832" s="23">
        <f t="shared" si="375"/>
        <v>0.91897613548883761</v>
      </c>
      <c r="O832" s="45"/>
      <c r="P832" s="145">
        <f t="shared" si="408"/>
        <v>21050000</v>
      </c>
    </row>
    <row r="833" spans="1:16" s="51" customFormat="1" ht="17.25" customHeight="1" x14ac:dyDescent="0.25">
      <c r="A833" s="247" t="s">
        <v>525</v>
      </c>
      <c r="B833" s="107" t="s">
        <v>526</v>
      </c>
      <c r="C833" s="165">
        <v>180000000</v>
      </c>
      <c r="D833" s="44">
        <f>'[1]MASTER SPD '!G833</f>
        <v>180000000</v>
      </c>
      <c r="E833" s="44">
        <f>'[1]MASTER RO GU'!E833</f>
        <v>0</v>
      </c>
      <c r="F833" s="44">
        <f>'[1]MASTER RO GU'!F833</f>
        <v>0</v>
      </c>
      <c r="G833" s="44">
        <f>'[1]MASTER RO GU'!I833</f>
        <v>180000000</v>
      </c>
      <c r="H833" s="44">
        <f>'[1]MASTER RO GU'!J833</f>
        <v>0</v>
      </c>
      <c r="I833" s="44">
        <f>'[1]MASTER RO GU'!L833</f>
        <v>180000000</v>
      </c>
      <c r="J833" s="44">
        <f t="shared" si="393"/>
        <v>0</v>
      </c>
      <c r="K833" s="43">
        <f t="shared" si="410"/>
        <v>0</v>
      </c>
      <c r="L833" s="31">
        <f t="shared" si="395"/>
        <v>0</v>
      </c>
      <c r="M833" s="23">
        <f t="shared" si="404"/>
        <v>1</v>
      </c>
      <c r="N833" s="23">
        <f t="shared" si="375"/>
        <v>1</v>
      </c>
      <c r="O833" s="50"/>
      <c r="P833" s="145">
        <f t="shared" si="408"/>
        <v>0</v>
      </c>
    </row>
    <row r="834" spans="1:16" s="51" customFormat="1" ht="19.5" hidden="1" customHeight="1" x14ac:dyDescent="0.25">
      <c r="A834" s="247"/>
      <c r="B834" s="263" t="s">
        <v>527</v>
      </c>
      <c r="C834" s="183">
        <v>0</v>
      </c>
      <c r="D834" s="126" t="e">
        <f>'[1]MASTER SPD '!#REF!</f>
        <v>#REF!</v>
      </c>
      <c r="E834" s="126">
        <f>'[1]MASTER RO GU'!E834</f>
        <v>0</v>
      </c>
      <c r="F834" s="126">
        <f>'[1]MASTER RO GU'!F834</f>
        <v>0</v>
      </c>
      <c r="G834" s="126">
        <f>'[1]MASTER RO GU'!I834</f>
        <v>0</v>
      </c>
      <c r="H834" s="126">
        <f>'[1]MASTER RO GU'!J834</f>
        <v>0</v>
      </c>
      <c r="I834" s="126">
        <f>'[1]MASTER RO GU'!L834</f>
        <v>0</v>
      </c>
      <c r="J834" s="126" t="e">
        <f t="shared" si="393"/>
        <v>#REF!</v>
      </c>
      <c r="K834" s="119">
        <f t="shared" si="410"/>
        <v>0</v>
      </c>
      <c r="L834" s="31" t="e">
        <f t="shared" si="395"/>
        <v>#REF!</v>
      </c>
      <c r="M834" s="61" t="e">
        <f t="shared" si="404"/>
        <v>#DIV/0!</v>
      </c>
      <c r="N834" s="23" t="e">
        <f t="shared" si="375"/>
        <v>#REF!</v>
      </c>
      <c r="O834" s="50"/>
      <c r="P834" s="145" t="e">
        <f t="shared" si="408"/>
        <v>#REF!</v>
      </c>
    </row>
    <row r="835" spans="1:16" s="51" customFormat="1" ht="17.25" customHeight="1" x14ac:dyDescent="0.25">
      <c r="A835" s="247" t="s">
        <v>286</v>
      </c>
      <c r="B835" s="110" t="s">
        <v>287</v>
      </c>
      <c r="C835" s="49">
        <v>21600000</v>
      </c>
      <c r="D835" s="44">
        <f>'[1]MASTER SPD '!G835</f>
        <v>21600000</v>
      </c>
      <c r="E835" s="44">
        <f>'[1]MASTER RO GU'!E835</f>
        <v>0</v>
      </c>
      <c r="F835" s="44">
        <f>'[1]MASTER RO GU'!F835</f>
        <v>0</v>
      </c>
      <c r="G835" s="44">
        <f>'[1]MASTER RO GU'!I835</f>
        <v>19800000</v>
      </c>
      <c r="H835" s="44">
        <f>'[1]MASTER RO GU'!J835</f>
        <v>0</v>
      </c>
      <c r="I835" s="44">
        <f>'[1]MASTER RO GU'!L835</f>
        <v>19800000</v>
      </c>
      <c r="J835" s="112">
        <f t="shared" si="393"/>
        <v>1800000</v>
      </c>
      <c r="K835" s="43">
        <f t="shared" si="410"/>
        <v>1800000</v>
      </c>
      <c r="L835" s="31">
        <f t="shared" si="395"/>
        <v>0</v>
      </c>
      <c r="M835" s="23">
        <f t="shared" si="404"/>
        <v>0.91666666666666663</v>
      </c>
      <c r="N835" s="23">
        <f t="shared" si="375"/>
        <v>1</v>
      </c>
      <c r="O835" s="50"/>
      <c r="P835" s="145">
        <f t="shared" si="408"/>
        <v>0</v>
      </c>
    </row>
    <row r="836" spans="1:16" s="46" customFormat="1" ht="17.25" customHeight="1" x14ac:dyDescent="0.25">
      <c r="A836" s="242" t="s">
        <v>288</v>
      </c>
      <c r="B836" s="108" t="s">
        <v>225</v>
      </c>
      <c r="C836" s="43">
        <v>30000000</v>
      </c>
      <c r="D836" s="44">
        <f>'[1]MASTER SPD '!G836</f>
        <v>30000000</v>
      </c>
      <c r="E836" s="44">
        <f>'[1]MASTER RO GU'!E836</f>
        <v>0</v>
      </c>
      <c r="F836" s="44">
        <f>'[1]MASTER RO GU'!F836</f>
        <v>0</v>
      </c>
      <c r="G836" s="44">
        <f>'[1]MASTER RO GU'!I836</f>
        <v>30000000</v>
      </c>
      <c r="H836" s="44">
        <f>'[1]MASTER RO GU'!J836</f>
        <v>0</v>
      </c>
      <c r="I836" s="44">
        <f>'[1]MASTER RO GU'!L836</f>
        <v>30000000</v>
      </c>
      <c r="J836" s="44">
        <f t="shared" si="393"/>
        <v>0</v>
      </c>
      <c r="K836" s="43">
        <f t="shared" si="410"/>
        <v>0</v>
      </c>
      <c r="L836" s="31">
        <f t="shared" si="395"/>
        <v>0</v>
      </c>
      <c r="M836" s="54">
        <f t="shared" si="404"/>
        <v>1</v>
      </c>
      <c r="N836" s="23">
        <f t="shared" si="375"/>
        <v>1</v>
      </c>
      <c r="O836" s="45">
        <f>C835/12</f>
        <v>1800000</v>
      </c>
      <c r="P836" s="145">
        <f t="shared" si="408"/>
        <v>1800000</v>
      </c>
    </row>
    <row r="837" spans="1:16" s="39" customFormat="1" ht="17.25" customHeight="1" x14ac:dyDescent="0.25">
      <c r="A837" s="40" t="s">
        <v>83</v>
      </c>
      <c r="B837" s="65" t="s">
        <v>84</v>
      </c>
      <c r="C837" s="37">
        <f>C838</f>
        <v>35000000</v>
      </c>
      <c r="D837" s="30">
        <f>'[1]MASTER SPD '!G838</f>
        <v>35000000</v>
      </c>
      <c r="E837" s="30">
        <f>'[1]MASTER RO GU'!E837</f>
        <v>0</v>
      </c>
      <c r="F837" s="30">
        <f>'[1]MASTER RO GU'!F837</f>
        <v>0</v>
      </c>
      <c r="G837" s="30">
        <f>'[1]MASTER RO GU'!I837</f>
        <v>35000000</v>
      </c>
      <c r="H837" s="30">
        <f>'[1]MASTER RO GU'!J837</f>
        <v>0</v>
      </c>
      <c r="I837" s="30">
        <f>'[1]MASTER RO GU'!L837</f>
        <v>35000000</v>
      </c>
      <c r="J837" s="30">
        <f t="shared" si="393"/>
        <v>0</v>
      </c>
      <c r="K837" s="37">
        <f t="shared" ref="K837" si="411">K838</f>
        <v>0</v>
      </c>
      <c r="L837" s="22">
        <f t="shared" si="395"/>
        <v>0</v>
      </c>
      <c r="M837" s="23">
        <f t="shared" si="404"/>
        <v>1</v>
      </c>
      <c r="N837" s="23">
        <f t="shared" si="375"/>
        <v>1</v>
      </c>
      <c r="O837" s="38"/>
      <c r="P837" s="145">
        <f t="shared" si="408"/>
        <v>0</v>
      </c>
    </row>
    <row r="838" spans="1:16" s="46" customFormat="1" ht="17.25" customHeight="1" x14ac:dyDescent="0.25">
      <c r="A838" s="47" t="s">
        <v>85</v>
      </c>
      <c r="B838" s="48" t="s">
        <v>86</v>
      </c>
      <c r="C838" s="43">
        <v>35000000</v>
      </c>
      <c r="D838" s="44">
        <f>'[1]MASTER SPD '!G837</f>
        <v>35000000</v>
      </c>
      <c r="E838" s="44">
        <f>'[1]MASTER RO GU'!E838</f>
        <v>0</v>
      </c>
      <c r="F838" s="44">
        <f>'[1]MASTER RO GU'!F838</f>
        <v>0</v>
      </c>
      <c r="G838" s="44">
        <f>'[1]MASTER RO GU'!I838</f>
        <v>35000000</v>
      </c>
      <c r="H838" s="44">
        <f>'[1]MASTER RO GU'!J838</f>
        <v>0</v>
      </c>
      <c r="I838" s="44">
        <f>'[1]MASTER RO GU'!L838</f>
        <v>35000000</v>
      </c>
      <c r="J838" s="44">
        <f t="shared" si="393"/>
        <v>0</v>
      </c>
      <c r="K838" s="43">
        <f>C838-I838</f>
        <v>0</v>
      </c>
      <c r="L838" s="63">
        <f t="shared" si="395"/>
        <v>0</v>
      </c>
      <c r="M838" s="54">
        <f t="shared" si="404"/>
        <v>1</v>
      </c>
      <c r="N838" s="54">
        <f t="shared" si="375"/>
        <v>1</v>
      </c>
      <c r="O838" s="45"/>
      <c r="P838" s="145">
        <f t="shared" si="408"/>
        <v>0</v>
      </c>
    </row>
    <row r="839" spans="1:16" ht="14.25" customHeight="1" x14ac:dyDescent="0.25">
      <c r="A839" s="242"/>
      <c r="B839" s="108"/>
      <c r="C839" s="43"/>
      <c r="D839" s="44"/>
      <c r="E839" s="44">
        <f>'[1]MASTER RO GU'!E839</f>
        <v>0</v>
      </c>
      <c r="F839" s="44">
        <f>'[1]MASTER RO GU'!F839</f>
        <v>0</v>
      </c>
      <c r="G839" s="44">
        <f>'[1]MASTER RO GU'!I839</f>
        <v>0</v>
      </c>
      <c r="H839" s="44">
        <f>'[1]MASTER RO GU'!J839</f>
        <v>0</v>
      </c>
      <c r="I839" s="44">
        <f>'[1]MASTER RO GU'!L839</f>
        <v>0</v>
      </c>
      <c r="J839" s="44">
        <f t="shared" si="393"/>
        <v>0</v>
      </c>
      <c r="K839" s="52"/>
      <c r="L839" s="31">
        <f t="shared" si="395"/>
        <v>0</v>
      </c>
      <c r="M839" s="53"/>
      <c r="N839" s="23"/>
      <c r="P839" s="145">
        <f t="shared" si="408"/>
        <v>0</v>
      </c>
    </row>
    <row r="840" spans="1:16" ht="29.25" customHeight="1" x14ac:dyDescent="0.25">
      <c r="A840" s="241" t="s">
        <v>528</v>
      </c>
      <c r="B840" s="27" t="s">
        <v>529</v>
      </c>
      <c r="C840" s="28">
        <f>SUM(C841,C855,C862)</f>
        <v>1009420000</v>
      </c>
      <c r="D840" s="30">
        <f>'[1]MASTER SPD '!G840</f>
        <v>981802548</v>
      </c>
      <c r="E840" s="30">
        <f>'[1]MASTER RO GU'!E840</f>
        <v>0</v>
      </c>
      <c r="F840" s="30">
        <f>'[1]MASTER RO GU'!F840</f>
        <v>584632980</v>
      </c>
      <c r="G840" s="30">
        <f>'[1]MASTER RO GU'!I840</f>
        <v>386303547</v>
      </c>
      <c r="H840" s="30">
        <f>'[1]MASTER RO GU'!J840</f>
        <v>0</v>
      </c>
      <c r="I840" s="30">
        <f>'[1]MASTER RO GU'!L840</f>
        <v>970936527</v>
      </c>
      <c r="J840" s="30">
        <f t="shared" si="393"/>
        <v>10866021</v>
      </c>
      <c r="K840" s="28">
        <f t="shared" ref="K840" si="412">SUM(K841,K855,K862)</f>
        <v>38483473</v>
      </c>
      <c r="L840" s="22">
        <f t="shared" si="395"/>
        <v>27617452</v>
      </c>
      <c r="M840" s="23">
        <f t="shared" ref="M840:M853" si="413">I840/C840*100%</f>
        <v>0.96187565829882504</v>
      </c>
      <c r="N840" s="23">
        <f t="shared" si="375"/>
        <v>0.97264027659448005</v>
      </c>
      <c r="P840" s="145">
        <f t="shared" si="408"/>
        <v>27617452</v>
      </c>
    </row>
    <row r="841" spans="1:16" s="25" customFormat="1" ht="35.25" customHeight="1" x14ac:dyDescent="0.25">
      <c r="A841" s="241" t="s">
        <v>530</v>
      </c>
      <c r="B841" s="352" t="s">
        <v>531</v>
      </c>
      <c r="C841" s="374">
        <f>C842</f>
        <v>343000000</v>
      </c>
      <c r="D841" s="71">
        <f>'[1]MASTER SPD '!G841</f>
        <v>317783000</v>
      </c>
      <c r="E841" s="71">
        <f>'[1]MASTER RO GU'!E841</f>
        <v>0</v>
      </c>
      <c r="F841" s="71">
        <f>'[1]MASTER RO GU'!F841</f>
        <v>0</v>
      </c>
      <c r="G841" s="71">
        <f>'[1]MASTER RO GU'!I841</f>
        <v>306928547</v>
      </c>
      <c r="H841" s="71">
        <f>'[1]MASTER RO GU'!J841</f>
        <v>0</v>
      </c>
      <c r="I841" s="71">
        <f>'[1]MASTER RO GU'!L841</f>
        <v>306928547</v>
      </c>
      <c r="J841" s="30">
        <f t="shared" si="393"/>
        <v>10854453</v>
      </c>
      <c r="K841" s="28">
        <f t="shared" ref="K841:K842" si="414">K842</f>
        <v>36071453</v>
      </c>
      <c r="L841" s="22">
        <f t="shared" si="395"/>
        <v>25217000</v>
      </c>
      <c r="M841" s="23">
        <f t="shared" si="413"/>
        <v>0.8948354139941691</v>
      </c>
      <c r="N841" s="23">
        <f t="shared" ref="N841:N869" si="415">D841/C841*100%</f>
        <v>0.92648104956268218</v>
      </c>
      <c r="O841" s="24"/>
      <c r="P841" s="145">
        <f t="shared" si="408"/>
        <v>25217000</v>
      </c>
    </row>
    <row r="842" spans="1:16" s="39" customFormat="1" ht="17.25" customHeight="1" x14ac:dyDescent="0.25">
      <c r="A842" s="104" t="s">
        <v>31</v>
      </c>
      <c r="B842" s="105" t="s">
        <v>32</v>
      </c>
      <c r="C842" s="77">
        <f>C843</f>
        <v>343000000</v>
      </c>
      <c r="D842" s="30">
        <f>'[1]MASTER SPD '!G842</f>
        <v>317783000</v>
      </c>
      <c r="E842" s="30">
        <f>'[1]MASTER RO GU'!E842</f>
        <v>0</v>
      </c>
      <c r="F842" s="30">
        <f>'[1]MASTER RO GU'!F842</f>
        <v>0</v>
      </c>
      <c r="G842" s="30">
        <f>'[1]MASTER RO GU'!I842</f>
        <v>306928547</v>
      </c>
      <c r="H842" s="30">
        <f>'[1]MASTER RO GU'!J842</f>
        <v>0</v>
      </c>
      <c r="I842" s="30">
        <f>'[1]MASTER RO GU'!L842</f>
        <v>306928547</v>
      </c>
      <c r="J842" s="30">
        <f t="shared" si="393"/>
        <v>10854453</v>
      </c>
      <c r="K842" s="37">
        <f t="shared" si="414"/>
        <v>36071453</v>
      </c>
      <c r="L842" s="22">
        <f t="shared" si="395"/>
        <v>25217000</v>
      </c>
      <c r="M842" s="23">
        <f t="shared" si="413"/>
        <v>0.8948354139941691</v>
      </c>
      <c r="N842" s="23">
        <f t="shared" si="415"/>
        <v>0.92648104956268218</v>
      </c>
      <c r="O842" s="38"/>
      <c r="P842" s="145">
        <f t="shared" si="408"/>
        <v>25217000</v>
      </c>
    </row>
    <row r="843" spans="1:16" s="39" customFormat="1" ht="17.25" customHeight="1" x14ac:dyDescent="0.25">
      <c r="A843" s="104" t="s">
        <v>34</v>
      </c>
      <c r="B843" s="105" t="s">
        <v>35</v>
      </c>
      <c r="C843" s="77">
        <f>SUM(C844,C848,C851)</f>
        <v>343000000</v>
      </c>
      <c r="D843" s="30">
        <f>'[1]MASTER SPD '!G843</f>
        <v>317783000</v>
      </c>
      <c r="E843" s="30">
        <f>'[1]MASTER RO GU'!E843</f>
        <v>0</v>
      </c>
      <c r="F843" s="30">
        <f>'[1]MASTER RO GU'!F843</f>
        <v>0</v>
      </c>
      <c r="G843" s="30">
        <f>'[1]MASTER RO GU'!I843</f>
        <v>306928547</v>
      </c>
      <c r="H843" s="30">
        <f>'[1]MASTER RO GU'!J843</f>
        <v>0</v>
      </c>
      <c r="I843" s="30">
        <f>'[1]MASTER RO GU'!L843</f>
        <v>306928547</v>
      </c>
      <c r="J843" s="30">
        <f t="shared" si="393"/>
        <v>10854453</v>
      </c>
      <c r="K843" s="37">
        <f t="shared" ref="K843" si="416">SUM(K844,K848,K851)</f>
        <v>36071453</v>
      </c>
      <c r="L843" s="22">
        <f t="shared" si="395"/>
        <v>25217000</v>
      </c>
      <c r="M843" s="23">
        <f t="shared" si="413"/>
        <v>0.8948354139941691</v>
      </c>
      <c r="N843" s="23">
        <f t="shared" si="415"/>
        <v>0.92648104956268218</v>
      </c>
      <c r="O843" s="38"/>
      <c r="P843" s="145">
        <f t="shared" si="408"/>
        <v>25217000</v>
      </c>
    </row>
    <row r="844" spans="1:16" s="39" customFormat="1" ht="17.25" customHeight="1" x14ac:dyDescent="0.25">
      <c r="A844" s="104" t="s">
        <v>36</v>
      </c>
      <c r="B844" s="105" t="s">
        <v>37</v>
      </c>
      <c r="C844" s="77">
        <f>C845</f>
        <v>184940000</v>
      </c>
      <c r="D844" s="30">
        <f>'[1]MASTER SPD '!G844</f>
        <v>184773000</v>
      </c>
      <c r="E844" s="30">
        <f>'[1]MASTER RO GU'!E844</f>
        <v>0</v>
      </c>
      <c r="F844" s="30">
        <f>'[1]MASTER RO GU'!F844</f>
        <v>0</v>
      </c>
      <c r="G844" s="30">
        <f>'[1]MASTER RO GU'!I844</f>
        <v>184750000</v>
      </c>
      <c r="H844" s="30">
        <f>'[1]MASTER RO GU'!J844</f>
        <v>0</v>
      </c>
      <c r="I844" s="30">
        <f>'[1]MASTER RO GU'!L844</f>
        <v>184750000</v>
      </c>
      <c r="J844" s="30">
        <f t="shared" si="393"/>
        <v>23000</v>
      </c>
      <c r="K844" s="37">
        <f t="shared" ref="K844" si="417">K845</f>
        <v>190000</v>
      </c>
      <c r="L844" s="22">
        <f t="shared" si="395"/>
        <v>167000</v>
      </c>
      <c r="M844" s="23">
        <f t="shared" si="413"/>
        <v>0.99897263977506223</v>
      </c>
      <c r="N844" s="23">
        <f t="shared" si="415"/>
        <v>0.99909700443387039</v>
      </c>
      <c r="O844" s="38"/>
      <c r="P844" s="145">
        <f t="shared" si="408"/>
        <v>167000</v>
      </c>
    </row>
    <row r="845" spans="1:16" s="39" customFormat="1" ht="17.25" customHeight="1" x14ac:dyDescent="0.25">
      <c r="A845" s="104" t="s">
        <v>38</v>
      </c>
      <c r="B845" s="105" t="s">
        <v>39</v>
      </c>
      <c r="C845" s="77">
        <f>SUM(C846:C847)</f>
        <v>184940000</v>
      </c>
      <c r="D845" s="37">
        <f>'[1]MASTER SPD '!G845</f>
        <v>184773000</v>
      </c>
      <c r="E845" s="37">
        <f t="shared" ref="E845:K845" si="418">SUM(E846:E847)</f>
        <v>0</v>
      </c>
      <c r="F845" s="37">
        <f t="shared" si="418"/>
        <v>0</v>
      </c>
      <c r="G845" s="37">
        <f t="shared" si="418"/>
        <v>184750000</v>
      </c>
      <c r="H845" s="37">
        <f t="shared" si="418"/>
        <v>0</v>
      </c>
      <c r="I845" s="37">
        <f t="shared" si="418"/>
        <v>184750000</v>
      </c>
      <c r="J845" s="37">
        <f t="shared" si="418"/>
        <v>23000</v>
      </c>
      <c r="K845" s="37">
        <f t="shared" si="418"/>
        <v>190000</v>
      </c>
      <c r="L845" s="22">
        <f t="shared" si="395"/>
        <v>167000</v>
      </c>
      <c r="M845" s="23">
        <f t="shared" si="413"/>
        <v>0.99897263977506223</v>
      </c>
      <c r="N845" s="23">
        <f t="shared" si="415"/>
        <v>0.99909700443387039</v>
      </c>
      <c r="O845" s="38"/>
      <c r="P845" s="145">
        <f t="shared" si="408"/>
        <v>167000</v>
      </c>
    </row>
    <row r="846" spans="1:16" s="39" customFormat="1" ht="17.25" customHeight="1" x14ac:dyDescent="0.25">
      <c r="A846" s="106" t="s">
        <v>532</v>
      </c>
      <c r="B846" s="107" t="s">
        <v>533</v>
      </c>
      <c r="C846" s="265">
        <v>184773000</v>
      </c>
      <c r="D846" s="44">
        <f>'[1]MASTER SPD '!G846</f>
        <v>184773000</v>
      </c>
      <c r="E846" s="44">
        <f>'[1]MASTER RO GU'!E846</f>
        <v>0</v>
      </c>
      <c r="F846" s="44">
        <f>'[1]MASTER RO GU'!F846</f>
        <v>0</v>
      </c>
      <c r="G846" s="44">
        <f>'[1]MASTER RO GU'!I846</f>
        <v>184750000</v>
      </c>
      <c r="H846" s="44">
        <f>'[1]MASTER RO GU'!J846</f>
        <v>0</v>
      </c>
      <c r="I846" s="44">
        <f>'[1]MASTER RO GU'!L846</f>
        <v>184750000</v>
      </c>
      <c r="J846" s="44">
        <f t="shared" ref="J846" si="419">D846-I846</f>
        <v>23000</v>
      </c>
      <c r="K846" s="43">
        <f>C846-I846</f>
        <v>23000</v>
      </c>
      <c r="L846" s="31">
        <f t="shared" si="395"/>
        <v>0</v>
      </c>
      <c r="M846" s="23">
        <f t="shared" si="413"/>
        <v>0.99987552293895754</v>
      </c>
      <c r="N846" s="23">
        <f t="shared" si="415"/>
        <v>1</v>
      </c>
      <c r="O846" s="38"/>
      <c r="P846" s="145">
        <f t="shared" si="408"/>
        <v>0</v>
      </c>
    </row>
    <row r="847" spans="1:16" s="46" customFormat="1" ht="19.5" customHeight="1" x14ac:dyDescent="0.25">
      <c r="A847" s="106" t="s">
        <v>42</v>
      </c>
      <c r="B847" s="108" t="s">
        <v>43</v>
      </c>
      <c r="C847" s="265">
        <v>167000</v>
      </c>
      <c r="D847" s="44">
        <f>'[1]MASTER SPD '!G847</f>
        <v>0</v>
      </c>
      <c r="E847" s="44">
        <f>'[1]MASTER RO GU'!E847</f>
        <v>0</v>
      </c>
      <c r="F847" s="44">
        <f>'[1]MASTER RO GU'!F847</f>
        <v>0</v>
      </c>
      <c r="G847" s="44">
        <f>'[1]MASTER RO GU'!I847</f>
        <v>0</v>
      </c>
      <c r="H847" s="44">
        <f>'[1]MASTER RO GU'!J847</f>
        <v>0</v>
      </c>
      <c r="I847" s="44">
        <f>'[1]MASTER RO GU'!L847</f>
        <v>0</v>
      </c>
      <c r="J847" s="44">
        <f t="shared" si="393"/>
        <v>0</v>
      </c>
      <c r="K847" s="43">
        <f>C847-I847</f>
        <v>167000</v>
      </c>
      <c r="L847" s="31">
        <f t="shared" si="395"/>
        <v>167000</v>
      </c>
      <c r="M847" s="23">
        <f t="shared" si="413"/>
        <v>0</v>
      </c>
      <c r="N847" s="23">
        <f t="shared" si="415"/>
        <v>0</v>
      </c>
      <c r="O847" s="45"/>
      <c r="P847" s="145">
        <f t="shared" si="408"/>
        <v>167000</v>
      </c>
    </row>
    <row r="848" spans="1:16" s="39" customFormat="1" ht="17.25" customHeight="1" x14ac:dyDescent="0.25">
      <c r="A848" s="245" t="s">
        <v>44</v>
      </c>
      <c r="B848" s="105" t="s">
        <v>45</v>
      </c>
      <c r="C848" s="77">
        <f>C849</f>
        <v>42250000</v>
      </c>
      <c r="D848" s="30">
        <f>'[1]MASTER SPD '!G848</f>
        <v>20000000</v>
      </c>
      <c r="E848" s="30">
        <f>'[1]MASTER RO GU'!E848</f>
        <v>0</v>
      </c>
      <c r="F848" s="30">
        <f>'[1]MASTER RO GU'!F848</f>
        <v>0</v>
      </c>
      <c r="G848" s="30">
        <f>'[1]MASTER RO GU'!I848</f>
        <v>9169200</v>
      </c>
      <c r="H848" s="30">
        <f>'[1]MASTER RO GU'!J848</f>
        <v>0</v>
      </c>
      <c r="I848" s="30">
        <f>'[1]MASTER RO GU'!L848</f>
        <v>9169200</v>
      </c>
      <c r="J848" s="30">
        <f t="shared" si="393"/>
        <v>10830800</v>
      </c>
      <c r="K848" s="37">
        <f t="shared" ref="K848:K849" si="420">K849</f>
        <v>33080800</v>
      </c>
      <c r="L848" s="22">
        <f t="shared" si="395"/>
        <v>22250000</v>
      </c>
      <c r="M848" s="32">
        <f t="shared" si="413"/>
        <v>0.2170224852071006</v>
      </c>
      <c r="N848" s="32">
        <f t="shared" si="415"/>
        <v>0.47337278106508873</v>
      </c>
      <c r="O848" s="38"/>
      <c r="P848" s="145">
        <f t="shared" si="408"/>
        <v>22250000</v>
      </c>
    </row>
    <row r="849" spans="1:16" s="39" customFormat="1" ht="17.25" customHeight="1" x14ac:dyDescent="0.25">
      <c r="A849" s="245" t="s">
        <v>46</v>
      </c>
      <c r="B849" s="105" t="s">
        <v>47</v>
      </c>
      <c r="C849" s="77">
        <f>C850</f>
        <v>42250000</v>
      </c>
      <c r="D849" s="30">
        <f>'[1]MASTER SPD '!G849</f>
        <v>20000000</v>
      </c>
      <c r="E849" s="30">
        <f>'[1]MASTER RO GU'!E849</f>
        <v>0</v>
      </c>
      <c r="F849" s="30">
        <f>'[1]MASTER RO GU'!F849</f>
        <v>0</v>
      </c>
      <c r="G849" s="30">
        <f>'[1]MASTER RO GU'!I849</f>
        <v>9169200</v>
      </c>
      <c r="H849" s="30">
        <f>'[1]MASTER RO GU'!J849</f>
        <v>0</v>
      </c>
      <c r="I849" s="30">
        <f>'[1]MASTER RO GU'!L849</f>
        <v>9169200</v>
      </c>
      <c r="J849" s="30">
        <f t="shared" si="393"/>
        <v>10830800</v>
      </c>
      <c r="K849" s="37">
        <f t="shared" si="420"/>
        <v>33080800</v>
      </c>
      <c r="L849" s="22">
        <f t="shared" si="395"/>
        <v>22250000</v>
      </c>
      <c r="M849" s="32">
        <f t="shared" si="413"/>
        <v>0.2170224852071006</v>
      </c>
      <c r="N849" s="32">
        <f t="shared" si="415"/>
        <v>0.47337278106508873</v>
      </c>
      <c r="O849" s="38"/>
      <c r="P849" s="145">
        <f t="shared" si="408"/>
        <v>22250000</v>
      </c>
    </row>
    <row r="850" spans="1:16" s="51" customFormat="1" ht="18" customHeight="1" x14ac:dyDescent="0.25">
      <c r="A850" s="109" t="s">
        <v>534</v>
      </c>
      <c r="B850" s="107" t="s">
        <v>535</v>
      </c>
      <c r="C850" s="266">
        <v>42250000</v>
      </c>
      <c r="D850" s="44">
        <f>'[1]MASTER SPD '!G850</f>
        <v>20000000</v>
      </c>
      <c r="E850" s="44">
        <f>'[1]MASTER RO GU'!E850</f>
        <v>0</v>
      </c>
      <c r="F850" s="44">
        <f>'[1]MASTER RO GU'!F850</f>
        <v>0</v>
      </c>
      <c r="G850" s="44">
        <f>'[1]MASTER RO GU'!I850</f>
        <v>9169200</v>
      </c>
      <c r="H850" s="44">
        <f>'[1]MASTER RO GU'!J850</f>
        <v>0</v>
      </c>
      <c r="I850" s="44">
        <f>'[1]MASTER RO GU'!L850</f>
        <v>9169200</v>
      </c>
      <c r="J850" s="112">
        <f t="shared" si="393"/>
        <v>10830800</v>
      </c>
      <c r="K850" s="43">
        <f>C850-I850</f>
        <v>33080800</v>
      </c>
      <c r="L850" s="31">
        <f t="shared" si="395"/>
        <v>22250000</v>
      </c>
      <c r="M850" s="23">
        <f t="shared" si="413"/>
        <v>0.2170224852071006</v>
      </c>
      <c r="N850" s="23">
        <f t="shared" si="415"/>
        <v>0.47337278106508873</v>
      </c>
      <c r="O850" s="50"/>
      <c r="P850" s="145">
        <f t="shared" si="408"/>
        <v>22250000</v>
      </c>
    </row>
    <row r="851" spans="1:16" s="39" customFormat="1" ht="18" customHeight="1" x14ac:dyDescent="0.25">
      <c r="A851" s="104" t="s">
        <v>536</v>
      </c>
      <c r="B851" s="105" t="s">
        <v>537</v>
      </c>
      <c r="C851" s="77">
        <f>C852</f>
        <v>115810000</v>
      </c>
      <c r="D851" s="30">
        <f>'[1]MASTER SPD '!G851</f>
        <v>113010000</v>
      </c>
      <c r="E851" s="30">
        <f>'[1]MASTER RO GU'!E851</f>
        <v>0</v>
      </c>
      <c r="F851" s="30">
        <f>'[1]MASTER RO GU'!F851</f>
        <v>0</v>
      </c>
      <c r="G851" s="30">
        <f>'[1]MASTER RO GU'!I851</f>
        <v>113009347</v>
      </c>
      <c r="H851" s="30">
        <f>'[1]MASTER RO GU'!J851</f>
        <v>0</v>
      </c>
      <c r="I851" s="30">
        <f>'[1]MASTER RO GU'!L851</f>
        <v>113009347</v>
      </c>
      <c r="J851" s="30">
        <f t="shared" si="393"/>
        <v>653</v>
      </c>
      <c r="K851" s="37">
        <f t="shared" ref="K851:K852" si="421">K852</f>
        <v>2800653</v>
      </c>
      <c r="L851" s="31">
        <f t="shared" si="395"/>
        <v>2800000</v>
      </c>
      <c r="M851" s="23">
        <f t="shared" si="413"/>
        <v>0.9758168292893532</v>
      </c>
      <c r="N851" s="23">
        <f t="shared" si="415"/>
        <v>0.9758224678352474</v>
      </c>
      <c r="O851" s="38"/>
      <c r="P851" s="145">
        <f t="shared" si="408"/>
        <v>2800000</v>
      </c>
    </row>
    <row r="852" spans="1:16" s="39" customFormat="1" ht="18" customHeight="1" x14ac:dyDescent="0.25">
      <c r="A852" s="104" t="s">
        <v>538</v>
      </c>
      <c r="B852" s="105" t="s">
        <v>539</v>
      </c>
      <c r="C852" s="77">
        <f>C853</f>
        <v>115810000</v>
      </c>
      <c r="D852" s="30">
        <f>'[1]MASTER SPD '!G852</f>
        <v>113010000</v>
      </c>
      <c r="E852" s="30">
        <f>'[1]MASTER RO GU'!E852</f>
        <v>0</v>
      </c>
      <c r="F852" s="30">
        <f>'[1]MASTER RO GU'!F852</f>
        <v>0</v>
      </c>
      <c r="G852" s="30">
        <f>'[1]MASTER RO GU'!I852</f>
        <v>113009347</v>
      </c>
      <c r="H852" s="30">
        <f>'[1]MASTER RO GU'!J852</f>
        <v>0</v>
      </c>
      <c r="I852" s="30">
        <f>'[1]MASTER RO GU'!L852</f>
        <v>113009347</v>
      </c>
      <c r="J852" s="30">
        <f t="shared" si="393"/>
        <v>653</v>
      </c>
      <c r="K852" s="37">
        <f t="shared" si="421"/>
        <v>2800653</v>
      </c>
      <c r="L852" s="31">
        <f t="shared" si="395"/>
        <v>2800000</v>
      </c>
      <c r="M852" s="23">
        <f t="shared" si="413"/>
        <v>0.9758168292893532</v>
      </c>
      <c r="N852" s="23">
        <f t="shared" si="415"/>
        <v>0.9758224678352474</v>
      </c>
      <c r="O852" s="38"/>
      <c r="P852" s="145">
        <f t="shared" si="408"/>
        <v>2800000</v>
      </c>
    </row>
    <row r="853" spans="1:16" ht="30" x14ac:dyDescent="0.25">
      <c r="A853" s="106" t="s">
        <v>540</v>
      </c>
      <c r="B853" s="42" t="s">
        <v>541</v>
      </c>
      <c r="C853" s="265">
        <v>115810000</v>
      </c>
      <c r="D853" s="44">
        <f>'[1]MASTER SPD '!G853</f>
        <v>113010000</v>
      </c>
      <c r="E853" s="44">
        <f>'[1]MASTER RO GU'!E853</f>
        <v>0</v>
      </c>
      <c r="F853" s="44">
        <f>'[1]MASTER RO GU'!F853</f>
        <v>0</v>
      </c>
      <c r="G853" s="44">
        <f>'[1]MASTER RO GU'!I853</f>
        <v>113009347</v>
      </c>
      <c r="H853" s="44">
        <f>'[1]MASTER RO GU'!J853</f>
        <v>0</v>
      </c>
      <c r="I853" s="44">
        <f>'[1]MASTER RO GU'!L853</f>
        <v>113009347</v>
      </c>
      <c r="J853" s="44">
        <f t="shared" si="393"/>
        <v>653</v>
      </c>
      <c r="K853" s="43">
        <f>C853-I853</f>
        <v>2800653</v>
      </c>
      <c r="L853" s="31">
        <f t="shared" si="395"/>
        <v>2800000</v>
      </c>
      <c r="M853" s="23">
        <f t="shared" si="413"/>
        <v>0.9758168292893532</v>
      </c>
      <c r="N853" s="23">
        <f t="shared" si="415"/>
        <v>0.9758224678352474</v>
      </c>
      <c r="P853" s="145">
        <f t="shared" si="408"/>
        <v>2800000</v>
      </c>
    </row>
    <row r="854" spans="1:16" s="25" customFormat="1" ht="13.5" customHeight="1" x14ac:dyDescent="0.25">
      <c r="A854" s="242"/>
      <c r="B854" s="42"/>
      <c r="C854" s="28"/>
      <c r="D854" s="44">
        <f>'[1]MASTER SPD '!G854</f>
        <v>0</v>
      </c>
      <c r="E854" s="44">
        <f>'[1]MASTER RO GU'!E854</f>
        <v>0</v>
      </c>
      <c r="F854" s="44">
        <f>'[1]MASTER RO GU'!F854</f>
        <v>0</v>
      </c>
      <c r="G854" s="44">
        <f>'[1]MASTER RO GU'!I854</f>
        <v>0</v>
      </c>
      <c r="H854" s="44">
        <f>'[1]MASTER RO GU'!J854</f>
        <v>0</v>
      </c>
      <c r="I854" s="44">
        <f>'[1]MASTER RO GU'!L854</f>
        <v>0</v>
      </c>
      <c r="J854" s="44">
        <f t="shared" si="393"/>
        <v>0</v>
      </c>
      <c r="K854" s="111"/>
      <c r="L854" s="31">
        <f t="shared" si="395"/>
        <v>0</v>
      </c>
      <c r="M854" s="53"/>
      <c r="N854" s="23"/>
      <c r="O854" s="24"/>
      <c r="P854" s="145">
        <f t="shared" si="408"/>
        <v>0</v>
      </c>
    </row>
    <row r="855" spans="1:16" s="25" customFormat="1" ht="18.75" customHeight="1" x14ac:dyDescent="0.25">
      <c r="A855" s="241" t="s">
        <v>542</v>
      </c>
      <c r="B855" s="352" t="s">
        <v>543</v>
      </c>
      <c r="C855" s="353">
        <f>C856</f>
        <v>585000000</v>
      </c>
      <c r="D855" s="71">
        <f>'[1]MASTER SPD '!G855</f>
        <v>584632980</v>
      </c>
      <c r="E855" s="71">
        <f>'[1]MASTER RO GU'!E855</f>
        <v>0</v>
      </c>
      <c r="F855" s="71">
        <f>'[1]MASTER RO GU'!F855</f>
        <v>584632980</v>
      </c>
      <c r="G855" s="71">
        <f>'[1]MASTER RO GU'!I855</f>
        <v>0</v>
      </c>
      <c r="H855" s="71">
        <f>'[1]MASTER RO GU'!J855</f>
        <v>0</v>
      </c>
      <c r="I855" s="71">
        <f>'[1]MASTER RO GU'!L855</f>
        <v>584632980</v>
      </c>
      <c r="J855" s="30">
        <f t="shared" si="393"/>
        <v>0</v>
      </c>
      <c r="K855" s="28">
        <f>K856</f>
        <v>367020</v>
      </c>
      <c r="L855" s="22">
        <f t="shared" si="395"/>
        <v>367020</v>
      </c>
      <c r="M855" s="32">
        <f t="shared" ref="M855:M860" si="422">I855/C855*100%</f>
        <v>0.99937261538461541</v>
      </c>
      <c r="N855" s="32">
        <f t="shared" si="415"/>
        <v>0.99937261538461541</v>
      </c>
      <c r="O855" s="24"/>
      <c r="P855" s="145">
        <f t="shared" si="408"/>
        <v>367020</v>
      </c>
    </row>
    <row r="856" spans="1:16" s="39" customFormat="1" ht="17.25" customHeight="1" x14ac:dyDescent="0.25">
      <c r="A856" s="104" t="s">
        <v>31</v>
      </c>
      <c r="B856" s="105" t="s">
        <v>32</v>
      </c>
      <c r="C856" s="37">
        <f>C857</f>
        <v>585000000</v>
      </c>
      <c r="D856" s="30">
        <f>'[1]MASTER SPD '!G856</f>
        <v>584632980</v>
      </c>
      <c r="E856" s="30">
        <f>'[1]MASTER RO GU'!E856</f>
        <v>0</v>
      </c>
      <c r="F856" s="30">
        <f>'[1]MASTER RO GU'!F856</f>
        <v>584632980</v>
      </c>
      <c r="G856" s="30">
        <f>'[1]MASTER RO GU'!I856</f>
        <v>0</v>
      </c>
      <c r="H856" s="30">
        <f>'[1]MASTER RO GU'!J856</f>
        <v>0</v>
      </c>
      <c r="I856" s="30">
        <f>'[1]MASTER RO GU'!L856</f>
        <v>584632980</v>
      </c>
      <c r="J856" s="30">
        <f t="shared" si="393"/>
        <v>0</v>
      </c>
      <c r="K856" s="37">
        <f t="shared" ref="K856" si="423">K857</f>
        <v>367020</v>
      </c>
      <c r="L856" s="22">
        <f t="shared" si="395"/>
        <v>367020</v>
      </c>
      <c r="M856" s="32">
        <f t="shared" si="422"/>
        <v>0.99937261538461541</v>
      </c>
      <c r="N856" s="32">
        <f t="shared" si="415"/>
        <v>0.99937261538461541</v>
      </c>
      <c r="O856" s="38"/>
      <c r="P856" s="145">
        <f t="shared" si="408"/>
        <v>367020</v>
      </c>
    </row>
    <row r="857" spans="1:16" s="39" customFormat="1" ht="17.25" customHeight="1" x14ac:dyDescent="0.25">
      <c r="A857" s="104" t="s">
        <v>34</v>
      </c>
      <c r="B857" s="105" t="s">
        <v>35</v>
      </c>
      <c r="C857" s="37">
        <f>SUM(C858,C870)</f>
        <v>585000000</v>
      </c>
      <c r="D857" s="30">
        <f>'[1]MASTER SPD '!G857</f>
        <v>584632980</v>
      </c>
      <c r="E857" s="30">
        <f>'[1]MASTER RO GU'!E857</f>
        <v>0</v>
      </c>
      <c r="F857" s="30">
        <f>'[1]MASTER RO GU'!F857</f>
        <v>584632980</v>
      </c>
      <c r="G857" s="30">
        <f>'[1]MASTER RO GU'!I857</f>
        <v>0</v>
      </c>
      <c r="H857" s="30">
        <f>'[1]MASTER RO GU'!J857</f>
        <v>0</v>
      </c>
      <c r="I857" s="30">
        <f>'[1]MASTER RO GU'!L857</f>
        <v>584632980</v>
      </c>
      <c r="J857" s="30">
        <f t="shared" si="393"/>
        <v>0</v>
      </c>
      <c r="K857" s="37">
        <f t="shared" ref="K857" si="424">SUM(K858,K870)</f>
        <v>367020</v>
      </c>
      <c r="L857" s="22">
        <f t="shared" si="395"/>
        <v>367020</v>
      </c>
      <c r="M857" s="32">
        <f t="shared" si="422"/>
        <v>0.99937261538461541</v>
      </c>
      <c r="N857" s="32">
        <f t="shared" si="415"/>
        <v>0.99937261538461541</v>
      </c>
      <c r="O857" s="38"/>
      <c r="P857" s="145">
        <f t="shared" si="408"/>
        <v>367020</v>
      </c>
    </row>
    <row r="858" spans="1:16" s="39" customFormat="1" ht="17.25" customHeight="1" x14ac:dyDescent="0.25">
      <c r="A858" s="104" t="s">
        <v>323</v>
      </c>
      <c r="B858" s="105" t="s">
        <v>37</v>
      </c>
      <c r="C858" s="37">
        <f>C859</f>
        <v>585000000</v>
      </c>
      <c r="D858" s="30">
        <f>'[1]MASTER SPD '!G858</f>
        <v>584632980</v>
      </c>
      <c r="E858" s="30">
        <f>'[1]MASTER RO GU'!E858</f>
        <v>0</v>
      </c>
      <c r="F858" s="30">
        <f>'[1]MASTER RO GU'!F858</f>
        <v>584632980</v>
      </c>
      <c r="G858" s="30">
        <f>'[1]MASTER RO GU'!I858</f>
        <v>0</v>
      </c>
      <c r="H858" s="30">
        <f>'[1]MASTER RO GU'!J858</f>
        <v>0</v>
      </c>
      <c r="I858" s="30">
        <f>'[1]MASTER RO GU'!L858</f>
        <v>584632980</v>
      </c>
      <c r="J858" s="30">
        <f t="shared" si="393"/>
        <v>0</v>
      </c>
      <c r="K858" s="37">
        <f t="shared" ref="K858:K859" si="425">K859</f>
        <v>367020</v>
      </c>
      <c r="L858" s="22">
        <f t="shared" si="395"/>
        <v>367020</v>
      </c>
      <c r="M858" s="32">
        <f t="shared" si="422"/>
        <v>0.99937261538461541</v>
      </c>
      <c r="N858" s="32">
        <f t="shared" si="415"/>
        <v>0.99937261538461541</v>
      </c>
      <c r="O858" s="38"/>
      <c r="P858" s="145">
        <f t="shared" si="408"/>
        <v>367020</v>
      </c>
    </row>
    <row r="859" spans="1:16" s="39" customFormat="1" ht="17.25" customHeight="1" x14ac:dyDescent="0.25">
      <c r="A859" s="104" t="s">
        <v>544</v>
      </c>
      <c r="B859" s="105" t="s">
        <v>545</v>
      </c>
      <c r="C859" s="37">
        <f>C860</f>
        <v>585000000</v>
      </c>
      <c r="D859" s="30">
        <f>'[1]MASTER SPD '!G859</f>
        <v>584632980</v>
      </c>
      <c r="E859" s="30">
        <f>'[1]MASTER RO GU'!E859</f>
        <v>0</v>
      </c>
      <c r="F859" s="30">
        <f>'[1]MASTER RO GU'!F859</f>
        <v>584632980</v>
      </c>
      <c r="G859" s="30">
        <f>'[1]MASTER RO GU'!I859</f>
        <v>0</v>
      </c>
      <c r="H859" s="30">
        <f>'[1]MASTER RO GU'!J859</f>
        <v>0</v>
      </c>
      <c r="I859" s="30">
        <f>'[1]MASTER RO GU'!L859</f>
        <v>584632980</v>
      </c>
      <c r="J859" s="30">
        <f t="shared" si="393"/>
        <v>0</v>
      </c>
      <c r="K859" s="37">
        <f t="shared" si="425"/>
        <v>367020</v>
      </c>
      <c r="L859" s="78">
        <f t="shared" si="395"/>
        <v>367020</v>
      </c>
      <c r="M859" s="79">
        <f t="shared" si="422"/>
        <v>0.99937261538461541</v>
      </c>
      <c r="N859" s="79">
        <f t="shared" si="415"/>
        <v>0.99937261538461541</v>
      </c>
      <c r="O859" s="38"/>
      <c r="P859" s="145">
        <f t="shared" si="408"/>
        <v>367020</v>
      </c>
    </row>
    <row r="860" spans="1:16" s="46" customFormat="1" ht="30.75" customHeight="1" x14ac:dyDescent="0.25">
      <c r="A860" s="106" t="s">
        <v>546</v>
      </c>
      <c r="B860" s="108" t="s">
        <v>547</v>
      </c>
      <c r="C860" s="43">
        <v>585000000</v>
      </c>
      <c r="D860" s="44">
        <f>'[1]MASTER SPD '!G860</f>
        <v>584632980</v>
      </c>
      <c r="E860" s="44">
        <f>'[1]MASTER RO GU'!E860</f>
        <v>0</v>
      </c>
      <c r="F860" s="44">
        <f>'[1]MASTER RO GU'!F860</f>
        <v>584632980</v>
      </c>
      <c r="G860" s="44">
        <f>'[1]MASTER RO GU'!I860</f>
        <v>0</v>
      </c>
      <c r="H860" s="44">
        <f>'[1]MASTER RO GU'!J860</f>
        <v>0</v>
      </c>
      <c r="I860" s="44">
        <f>'[1]MASTER RO GU'!L860</f>
        <v>584632980</v>
      </c>
      <c r="J860" s="44">
        <f t="shared" si="393"/>
        <v>0</v>
      </c>
      <c r="K860" s="43">
        <f>C860-I860</f>
        <v>367020</v>
      </c>
      <c r="L860" s="31">
        <f t="shared" si="395"/>
        <v>367020</v>
      </c>
      <c r="M860" s="23">
        <f t="shared" si="422"/>
        <v>0.99937261538461541</v>
      </c>
      <c r="N860" s="23">
        <f t="shared" si="415"/>
        <v>0.99937261538461541</v>
      </c>
      <c r="O860" s="45"/>
      <c r="P860" s="145">
        <f t="shared" si="408"/>
        <v>367020</v>
      </c>
    </row>
    <row r="861" spans="1:16" s="25" customFormat="1" ht="12.75" customHeight="1" x14ac:dyDescent="0.25">
      <c r="A861" s="241"/>
      <c r="B861" s="27"/>
      <c r="C861" s="28"/>
      <c r="D861" s="44"/>
      <c r="E861" s="44"/>
      <c r="F861" s="44"/>
      <c r="G861" s="44"/>
      <c r="H861" s="44"/>
      <c r="I861" s="44"/>
      <c r="J861" s="44"/>
      <c r="K861" s="111"/>
      <c r="L861" s="31">
        <f t="shared" si="395"/>
        <v>0</v>
      </c>
      <c r="M861" s="133"/>
      <c r="N861" s="23"/>
      <c r="O861" s="24"/>
      <c r="P861" s="145">
        <f t="shared" si="408"/>
        <v>0</v>
      </c>
    </row>
    <row r="862" spans="1:16" s="118" customFormat="1" ht="30.75" customHeight="1" x14ac:dyDescent="0.25">
      <c r="A862" s="241" t="s">
        <v>548</v>
      </c>
      <c r="B862" s="352" t="s">
        <v>549</v>
      </c>
      <c r="C862" s="353">
        <f t="shared" ref="C862:C866" si="426">C863</f>
        <v>81420000</v>
      </c>
      <c r="D862" s="71">
        <f>'[1]MASTER SPD '!G862</f>
        <v>79386568</v>
      </c>
      <c r="E862" s="71">
        <f>'[1]MASTER RO GU'!E862</f>
        <v>0</v>
      </c>
      <c r="F862" s="71">
        <f>'[1]MASTER RO GU'!F862</f>
        <v>0</v>
      </c>
      <c r="G862" s="71">
        <f>'[1]MASTER RO GU'!I862</f>
        <v>79375000</v>
      </c>
      <c r="H862" s="71">
        <f>'[1]MASTER RO GU'!J862</f>
        <v>0</v>
      </c>
      <c r="I862" s="71">
        <f>'[1]MASTER RO GU'!L862</f>
        <v>79375000</v>
      </c>
      <c r="J862" s="44">
        <f t="shared" ref="J862:J871" si="427">D862-I862</f>
        <v>11568</v>
      </c>
      <c r="K862" s="28">
        <f t="shared" ref="K862:K863" si="428">K863</f>
        <v>2045000</v>
      </c>
      <c r="L862" s="22">
        <f t="shared" si="395"/>
        <v>2033432</v>
      </c>
      <c r="M862" s="32">
        <f t="shared" ref="M862:M869" si="429">I862/C862*100%</f>
        <v>0.97488332105133879</v>
      </c>
      <c r="N862" s="32">
        <f t="shared" si="415"/>
        <v>0.97502539916482434</v>
      </c>
      <c r="O862" s="64"/>
      <c r="P862" s="145">
        <f t="shared" si="408"/>
        <v>2033432</v>
      </c>
    </row>
    <row r="863" spans="1:16" s="39" customFormat="1" ht="17.25" customHeight="1" x14ac:dyDescent="0.25">
      <c r="A863" s="104" t="s">
        <v>31</v>
      </c>
      <c r="B863" s="105" t="s">
        <v>32</v>
      </c>
      <c r="C863" s="37">
        <f t="shared" si="426"/>
        <v>81420000</v>
      </c>
      <c r="D863" s="30">
        <f>'[1]MASTER SPD '!G863</f>
        <v>79386568</v>
      </c>
      <c r="E863" s="30">
        <f>'[1]MASTER RO GU'!E863</f>
        <v>0</v>
      </c>
      <c r="F863" s="30">
        <f>'[1]MASTER RO GU'!F863</f>
        <v>0</v>
      </c>
      <c r="G863" s="30">
        <f>'[1]MASTER RO GU'!I863</f>
        <v>79375000</v>
      </c>
      <c r="H863" s="30">
        <f>'[1]MASTER RO GU'!J863</f>
        <v>0</v>
      </c>
      <c r="I863" s="30">
        <f>'[1]MASTER RO GU'!L863</f>
        <v>79375000</v>
      </c>
      <c r="J863" s="44">
        <f t="shared" si="427"/>
        <v>11568</v>
      </c>
      <c r="K863" s="37">
        <f t="shared" si="428"/>
        <v>2045000</v>
      </c>
      <c r="L863" s="22">
        <f t="shared" si="395"/>
        <v>2033432</v>
      </c>
      <c r="M863" s="32">
        <f t="shared" si="429"/>
        <v>0.97488332105133879</v>
      </c>
      <c r="N863" s="32">
        <f t="shared" si="415"/>
        <v>0.97502539916482434</v>
      </c>
      <c r="O863" s="38"/>
      <c r="P863" s="145">
        <f t="shared" si="408"/>
        <v>2033432</v>
      </c>
    </row>
    <row r="864" spans="1:16" s="39" customFormat="1" ht="17.25" customHeight="1" x14ac:dyDescent="0.25">
      <c r="A864" s="104" t="s">
        <v>34</v>
      </c>
      <c r="B864" s="105" t="s">
        <v>35</v>
      </c>
      <c r="C864" s="37">
        <f t="shared" si="426"/>
        <v>81420000</v>
      </c>
      <c r="D864" s="30">
        <f>'[1]MASTER SPD '!G864</f>
        <v>79386568</v>
      </c>
      <c r="E864" s="30">
        <f>'[1]MASTER RO GU'!E864</f>
        <v>0</v>
      </c>
      <c r="F864" s="30">
        <f>'[1]MASTER RO GU'!F864</f>
        <v>0</v>
      </c>
      <c r="G864" s="30">
        <f>'[1]MASTER RO GU'!I864</f>
        <v>79375000</v>
      </c>
      <c r="H864" s="30">
        <f>'[1]MASTER RO GU'!J864</f>
        <v>0</v>
      </c>
      <c r="I864" s="30">
        <f>'[1]MASTER RO GU'!L864</f>
        <v>79375000</v>
      </c>
      <c r="J864" s="44">
        <f t="shared" si="427"/>
        <v>11568</v>
      </c>
      <c r="K864" s="37">
        <f>SUM(K865,K890)</f>
        <v>2045000</v>
      </c>
      <c r="L864" s="22">
        <f t="shared" si="395"/>
        <v>2033432</v>
      </c>
      <c r="M864" s="32">
        <f t="shared" si="429"/>
        <v>0.97488332105133879</v>
      </c>
      <c r="N864" s="32">
        <f t="shared" si="415"/>
        <v>0.97502539916482434</v>
      </c>
      <c r="O864" s="38"/>
      <c r="P864" s="145">
        <f t="shared" si="408"/>
        <v>2033432</v>
      </c>
    </row>
    <row r="865" spans="1:16" s="39" customFormat="1" ht="17.25" customHeight="1" x14ac:dyDescent="0.25">
      <c r="A865" s="104" t="s">
        <v>323</v>
      </c>
      <c r="B865" s="105" t="s">
        <v>324</v>
      </c>
      <c r="C865" s="37">
        <f t="shared" si="426"/>
        <v>81420000</v>
      </c>
      <c r="D865" s="30">
        <f>'[1]MASTER SPD '!G865</f>
        <v>79386568</v>
      </c>
      <c r="E865" s="30">
        <f>'[1]MASTER RO GU'!E865</f>
        <v>0</v>
      </c>
      <c r="F865" s="30">
        <f>'[1]MASTER RO GU'!F865</f>
        <v>0</v>
      </c>
      <c r="G865" s="30">
        <f>'[1]MASTER RO GU'!I865</f>
        <v>79375000</v>
      </c>
      <c r="H865" s="30">
        <f>'[1]MASTER RO GU'!J865</f>
        <v>0</v>
      </c>
      <c r="I865" s="30">
        <f>'[1]MASTER RO GU'!L865</f>
        <v>79375000</v>
      </c>
      <c r="J865" s="44">
        <f t="shared" si="427"/>
        <v>11568</v>
      </c>
      <c r="K865" s="37">
        <f t="shared" ref="K865:K866" si="430">K866</f>
        <v>2045000</v>
      </c>
      <c r="L865" s="22">
        <f t="shared" si="395"/>
        <v>2033432</v>
      </c>
      <c r="M865" s="32">
        <f t="shared" si="429"/>
        <v>0.97488332105133879</v>
      </c>
      <c r="N865" s="32">
        <f t="shared" si="415"/>
        <v>0.97502539916482434</v>
      </c>
      <c r="O865" s="38"/>
      <c r="P865" s="145">
        <f t="shared" si="408"/>
        <v>2033432</v>
      </c>
    </row>
    <row r="866" spans="1:16" s="39" customFormat="1" ht="17.25" customHeight="1" x14ac:dyDescent="0.25">
      <c r="A866" s="104" t="s">
        <v>325</v>
      </c>
      <c r="B866" s="105" t="s">
        <v>326</v>
      </c>
      <c r="C866" s="92">
        <f t="shared" si="426"/>
        <v>81420000</v>
      </c>
      <c r="D866" s="30">
        <f>'[1]MASTER SPD '!G866</f>
        <v>79386568</v>
      </c>
      <c r="E866" s="30">
        <f>'[1]MASTER RO GU'!E866</f>
        <v>0</v>
      </c>
      <c r="F866" s="30">
        <f>'[1]MASTER RO GU'!F866</f>
        <v>0</v>
      </c>
      <c r="G866" s="30">
        <f>'[1]MASTER RO GU'!I866</f>
        <v>79375000</v>
      </c>
      <c r="H866" s="30">
        <f>'[1]MASTER RO GU'!J866</f>
        <v>0</v>
      </c>
      <c r="I866" s="30">
        <f>'[1]MASTER RO GU'!L866</f>
        <v>79375000</v>
      </c>
      <c r="J866" s="44">
        <f t="shared" si="427"/>
        <v>11568</v>
      </c>
      <c r="K866" s="37">
        <f t="shared" si="430"/>
        <v>2045000</v>
      </c>
      <c r="L866" s="22">
        <f t="shared" si="395"/>
        <v>2033432</v>
      </c>
      <c r="M866" s="79">
        <f t="shared" si="429"/>
        <v>0.97488332105133879</v>
      </c>
      <c r="N866" s="32">
        <f t="shared" si="415"/>
        <v>0.97502539916482434</v>
      </c>
      <c r="O866" s="38"/>
      <c r="P866" s="38"/>
    </row>
    <row r="867" spans="1:16" s="46" customFormat="1" ht="29.25" customHeight="1" x14ac:dyDescent="0.25">
      <c r="A867" s="106" t="s">
        <v>550</v>
      </c>
      <c r="B867" s="108" t="s">
        <v>551</v>
      </c>
      <c r="C867" s="90">
        <v>81420000</v>
      </c>
      <c r="D867" s="44">
        <f>'[1]MASTER SPD '!G867</f>
        <v>79386568</v>
      </c>
      <c r="E867" s="44">
        <f>'[1]MASTER RO GU'!E867</f>
        <v>0</v>
      </c>
      <c r="F867" s="44">
        <f>'[1]MASTER RO GU'!F867</f>
        <v>0</v>
      </c>
      <c r="G867" s="44">
        <f>'[1]MASTER RO GU'!I867</f>
        <v>79375000</v>
      </c>
      <c r="H867" s="44">
        <f>'[1]MASTER RO GU'!J867</f>
        <v>0</v>
      </c>
      <c r="I867" s="44">
        <f>'[1]MASTER RO GU'!L867</f>
        <v>79375000</v>
      </c>
      <c r="J867" s="44">
        <f t="shared" si="427"/>
        <v>11568</v>
      </c>
      <c r="K867" s="43">
        <f>C867-I867</f>
        <v>2045000</v>
      </c>
      <c r="L867" s="31">
        <f t="shared" si="395"/>
        <v>2033432</v>
      </c>
      <c r="M867" s="23">
        <f t="shared" si="429"/>
        <v>0.97488332105133879</v>
      </c>
      <c r="N867" s="23">
        <f t="shared" si="415"/>
        <v>0.97502539916482434</v>
      </c>
      <c r="O867" s="45"/>
      <c r="P867" s="45"/>
    </row>
    <row r="868" spans="1:16" s="51" customFormat="1" ht="17.45" hidden="1" customHeight="1" x14ac:dyDescent="0.25">
      <c r="A868" s="109"/>
      <c r="B868" s="110" t="s">
        <v>552</v>
      </c>
      <c r="C868" s="170">
        <v>35920000</v>
      </c>
      <c r="D868" s="126">
        <f>'[1]MASTER SPD '!G868</f>
        <v>16021568</v>
      </c>
      <c r="E868" s="126">
        <f>'[1]MASTER RO GU'!E868</f>
        <v>0</v>
      </c>
      <c r="F868" s="126">
        <f>'[1]MASTER RO GU'!F868</f>
        <v>0</v>
      </c>
      <c r="G868" s="126">
        <f>'[1]MASTER RO GU'!I868</f>
        <v>5000000</v>
      </c>
      <c r="H868" s="126">
        <f>'[1]MASTER RO GU'!J868</f>
        <v>0</v>
      </c>
      <c r="I868" s="126">
        <f>'[1]MASTER RO GU'!L868</f>
        <v>5000000</v>
      </c>
      <c r="J868" s="126">
        <f t="shared" si="427"/>
        <v>11021568</v>
      </c>
      <c r="K868" s="119">
        <f>C868-I868</f>
        <v>30920000</v>
      </c>
      <c r="L868" s="31">
        <f t="shared" ref="L868:L871" si="431">C868-D868</f>
        <v>19898432</v>
      </c>
      <c r="M868" s="61">
        <f t="shared" si="429"/>
        <v>0.13919821826280623</v>
      </c>
      <c r="N868" s="61">
        <f t="shared" si="415"/>
        <v>0.44603474387527842</v>
      </c>
      <c r="O868" s="50"/>
      <c r="P868" s="50"/>
    </row>
    <row r="869" spans="1:16" s="51" customFormat="1" ht="17.45" hidden="1" customHeight="1" x14ac:dyDescent="0.25">
      <c r="A869" s="247"/>
      <c r="B869" s="107" t="s">
        <v>553</v>
      </c>
      <c r="C869" s="170">
        <v>40000000</v>
      </c>
      <c r="D869" s="126">
        <f>'[1]MASTER SPD '!G869</f>
        <v>41400000</v>
      </c>
      <c r="E869" s="126">
        <f>'[1]MASTER RO GU'!E869</f>
        <v>0</v>
      </c>
      <c r="F869" s="126">
        <f>'[1]MASTER RO GU'!F869</f>
        <v>0</v>
      </c>
      <c r="G869" s="126">
        <f>'[1]MASTER RO GU'!I869</f>
        <v>60400000</v>
      </c>
      <c r="H869" s="126">
        <f>'[1]MASTER RO GU'!J869</f>
        <v>0</v>
      </c>
      <c r="I869" s="126">
        <f>'[1]MASTER RO GU'!L869</f>
        <v>60400000</v>
      </c>
      <c r="J869" s="126">
        <f t="shared" si="427"/>
        <v>-19000000</v>
      </c>
      <c r="K869" s="119">
        <f>C869-I869</f>
        <v>-20400000</v>
      </c>
      <c r="L869" s="31">
        <f t="shared" si="431"/>
        <v>-1400000</v>
      </c>
      <c r="M869" s="61">
        <f t="shared" si="429"/>
        <v>1.51</v>
      </c>
      <c r="N869" s="61">
        <f t="shared" si="415"/>
        <v>1.0349999999999999</v>
      </c>
      <c r="O869" s="120"/>
      <c r="P869" s="50"/>
    </row>
    <row r="870" spans="1:16" s="51" customFormat="1" ht="12" hidden="1" customHeight="1" x14ac:dyDescent="0.25">
      <c r="A870" s="247"/>
      <c r="B870" s="107"/>
      <c r="C870" s="88"/>
      <c r="D870" s="44">
        <f>'[1]MASTER SPD '!G870</f>
        <v>0</v>
      </c>
      <c r="E870" s="44">
        <f>'[1]MASTER RO GU'!E870</f>
        <v>0</v>
      </c>
      <c r="F870" s="44">
        <f>'[1]MASTER RO GU'!F870</f>
        <v>0</v>
      </c>
      <c r="G870" s="44">
        <f>'[1]MASTER RO GU'!I870</f>
        <v>0</v>
      </c>
      <c r="H870" s="44">
        <f>'[1]MASTER RO GU'!J870</f>
        <v>0</v>
      </c>
      <c r="I870" s="44">
        <f>'[1]MASTER RO GU'!L870</f>
        <v>0</v>
      </c>
      <c r="J870" s="44">
        <f t="shared" si="427"/>
        <v>0</v>
      </c>
      <c r="K870" s="49"/>
      <c r="L870" s="31">
        <f t="shared" si="431"/>
        <v>0</v>
      </c>
      <c r="M870" s="133"/>
      <c r="N870" s="163"/>
      <c r="O870" s="50"/>
      <c r="P870" s="50"/>
    </row>
    <row r="871" spans="1:16" s="51" customFormat="1" ht="27" customHeight="1" x14ac:dyDescent="0.25">
      <c r="A871" s="377" t="s">
        <v>554</v>
      </c>
      <c r="B871" s="377"/>
      <c r="C871" s="267">
        <f>SUM(C9,C324)</f>
        <v>29000855441.380001</v>
      </c>
      <c r="D871" s="206">
        <f>'[1]MASTER SPD '!G871</f>
        <v>27747658621</v>
      </c>
      <c r="E871" s="206">
        <f>'[1]MASTER RO GU'!E871</f>
        <v>12308524637</v>
      </c>
      <c r="F871" s="206">
        <f>'[1]MASTER RO GU'!F871</f>
        <v>4962927380</v>
      </c>
      <c r="G871" s="206">
        <f>'[1]MASTER RO GU'!I871</f>
        <v>6272698950</v>
      </c>
      <c r="H871" s="206">
        <f>'[1]MASTER RO GU'!J871</f>
        <v>4024433456</v>
      </c>
      <c r="I871" s="206">
        <f>'[1]MASTER RO GU'!L871</f>
        <v>27568584423</v>
      </c>
      <c r="J871" s="268">
        <f t="shared" si="427"/>
        <v>179074198</v>
      </c>
      <c r="K871" s="267">
        <f>SUM(K9,K324)</f>
        <v>1447972355.3800001</v>
      </c>
      <c r="L871" s="207">
        <f t="shared" si="431"/>
        <v>1253196820.3800011</v>
      </c>
      <c r="M871" s="208">
        <f>I871/C871*100%</f>
        <v>0.95061280101633283</v>
      </c>
      <c r="N871" s="208">
        <f>D871/C871*100%</f>
        <v>0.95678759121733103</v>
      </c>
      <c r="O871" s="269"/>
      <c r="P871" s="50"/>
    </row>
    <row r="872" spans="1:16" s="51" customFormat="1" ht="27" hidden="1" customHeight="1" x14ac:dyDescent="0.25">
      <c r="A872" s="10"/>
      <c r="B872" s="10"/>
      <c r="C872" s="270">
        <v>27958434200</v>
      </c>
      <c r="D872" s="271"/>
      <c r="E872" s="271"/>
      <c r="F872" s="272"/>
      <c r="G872" s="271"/>
      <c r="H872" s="271"/>
      <c r="I872" s="271"/>
      <c r="J872" s="273"/>
      <c r="K872" s="274"/>
      <c r="L872" s="275"/>
      <c r="M872" s="276"/>
      <c r="N872" s="276"/>
      <c r="O872" s="269"/>
      <c r="P872" s="50"/>
    </row>
    <row r="873" spans="1:16" hidden="1" x14ac:dyDescent="0.25">
      <c r="B873" s="6"/>
      <c r="C873" s="6">
        <f>C871-C872</f>
        <v>1042421241.3800011</v>
      </c>
      <c r="D873" s="277"/>
      <c r="E873" s="4"/>
      <c r="F873" s="278"/>
      <c r="G873" s="279"/>
      <c r="H873" s="279"/>
      <c r="I873" s="280" t="s">
        <v>555</v>
      </c>
      <c r="K873" s="4"/>
    </row>
    <row r="874" spans="1:16" hidden="1" x14ac:dyDescent="0.25">
      <c r="C874" s="281"/>
      <c r="D874" s="282"/>
      <c r="E874" s="283"/>
      <c r="F874" s="284"/>
      <c r="G874" s="277"/>
      <c r="H874" s="285"/>
    </row>
    <row r="875" spans="1:16" hidden="1" x14ac:dyDescent="0.25">
      <c r="C875" s="281"/>
      <c r="D875" s="282"/>
      <c r="E875" s="283"/>
      <c r="F875" s="286"/>
      <c r="G875" s="7"/>
      <c r="H875" s="285"/>
    </row>
    <row r="876" spans="1:16" hidden="1" x14ac:dyDescent="0.25">
      <c r="C876" s="281"/>
      <c r="D876" s="287"/>
      <c r="E876" s="283"/>
      <c r="F876" s="288"/>
      <c r="G876" s="7"/>
      <c r="H876" s="285"/>
      <c r="I876" s="289"/>
    </row>
    <row r="877" spans="1:16" hidden="1" x14ac:dyDescent="0.25">
      <c r="B877" s="290" t="s">
        <v>556</v>
      </c>
      <c r="C877" s="291" t="s">
        <v>557</v>
      </c>
      <c r="D877" s="292" t="s">
        <v>558</v>
      </c>
      <c r="E877" s="292" t="s">
        <v>559</v>
      </c>
      <c r="F877" s="293"/>
      <c r="H877" s="294"/>
      <c r="I877" s="295"/>
      <c r="J877" s="296"/>
      <c r="P877" s="206" t="s">
        <v>560</v>
      </c>
    </row>
    <row r="878" spans="1:16" hidden="1" x14ac:dyDescent="0.25">
      <c r="B878" s="297" t="s">
        <v>561</v>
      </c>
      <c r="C878" s="298">
        <f>C604-366540000</f>
        <v>13395918934.380001</v>
      </c>
      <c r="D878" s="299">
        <f>E871</f>
        <v>12308524637</v>
      </c>
      <c r="E878" s="300">
        <f>D878/C878*100%</f>
        <v>0.91882644985337625</v>
      </c>
      <c r="F878" s="301"/>
      <c r="G878" s="302"/>
      <c r="H878" s="295"/>
      <c r="I878" s="303"/>
      <c r="J878" s="304"/>
      <c r="P878" s="305">
        <v>567471385</v>
      </c>
    </row>
    <row r="879" spans="1:16" hidden="1" x14ac:dyDescent="0.25">
      <c r="B879" s="297"/>
      <c r="C879" s="306"/>
      <c r="D879" s="307"/>
      <c r="E879" s="308"/>
      <c r="F879" s="301"/>
      <c r="G879" s="302"/>
      <c r="H879" s="295"/>
      <c r="I879" s="303"/>
      <c r="J879" s="296"/>
      <c r="P879" s="305">
        <v>566095362</v>
      </c>
    </row>
    <row r="880" spans="1:16" hidden="1" x14ac:dyDescent="0.25">
      <c r="B880" s="309" t="s">
        <v>562</v>
      </c>
      <c r="C880" s="306">
        <v>13652671119</v>
      </c>
      <c r="D880" s="307">
        <f>I871-E871-D881-D882</f>
        <v>13381375386</v>
      </c>
      <c r="E880" s="308">
        <f>D880/C880*100%</f>
        <v>0.98012874325944566</v>
      </c>
      <c r="F880" s="310"/>
      <c r="G880" s="24"/>
      <c r="H880" s="295"/>
      <c r="I880" s="295"/>
      <c r="P880" s="305">
        <v>1000000000</v>
      </c>
    </row>
    <row r="881" spans="2:16" hidden="1" x14ac:dyDescent="0.25">
      <c r="B881" s="309" t="s">
        <v>563</v>
      </c>
      <c r="C881" s="306">
        <f>C758+C731+C208+C163</f>
        <v>658120388</v>
      </c>
      <c r="D881" s="307">
        <f>'[1]REALISASI BEL.MODAL'!I759</f>
        <v>644404600</v>
      </c>
      <c r="E881" s="308">
        <f t="shared" ref="E881:E882" si="432">D881/C881*100%</f>
        <v>0.97915915043798951</v>
      </c>
      <c r="F881" s="301"/>
      <c r="G881" s="296"/>
      <c r="H881" s="295"/>
      <c r="I881" s="295"/>
      <c r="J881" s="296"/>
      <c r="P881" s="305">
        <v>562616846</v>
      </c>
    </row>
    <row r="882" spans="2:16" hidden="1" x14ac:dyDescent="0.25">
      <c r="B882" s="309" t="s">
        <v>564</v>
      </c>
      <c r="C882" s="306">
        <f>C42+C481+C355</f>
        <v>1294145000</v>
      </c>
      <c r="D882" s="307">
        <f>'[1]REALISASI BANSOS'!I866</f>
        <v>1234279800</v>
      </c>
      <c r="E882" s="308">
        <f t="shared" si="432"/>
        <v>0.95374150500909871</v>
      </c>
      <c r="F882" s="310"/>
      <c r="G882" s="304"/>
      <c r="H882" s="295"/>
      <c r="I882" s="311"/>
      <c r="P882" s="305">
        <v>545539226</v>
      </c>
    </row>
    <row r="883" spans="2:16" hidden="1" x14ac:dyDescent="0.25">
      <c r="B883" s="309" t="s">
        <v>565</v>
      </c>
      <c r="C883" s="306">
        <f>SUM(C880:C882)</f>
        <v>15604936507</v>
      </c>
      <c r="D883" s="307">
        <f>SUM(D880:D882)</f>
        <v>15260059786</v>
      </c>
      <c r="E883" s="312">
        <f>D883/C883*100%</f>
        <v>0.97789951142413833</v>
      </c>
      <c r="F883" s="313">
        <f>D875/C883*100%</f>
        <v>0</v>
      </c>
      <c r="G883" s="304"/>
      <c r="H883" s="295"/>
      <c r="I883" s="295"/>
      <c r="J883" s="296"/>
      <c r="P883" s="305">
        <v>764932000</v>
      </c>
    </row>
    <row r="884" spans="2:16" hidden="1" x14ac:dyDescent="0.25">
      <c r="B884" s="309" t="s">
        <v>566</v>
      </c>
      <c r="C884" s="298">
        <f>C878+C883</f>
        <v>29000855441.380001</v>
      </c>
      <c r="D884" s="299">
        <f>D878+D883</f>
        <v>27568584423</v>
      </c>
      <c r="E884" s="300">
        <f>D884/C884*100%</f>
        <v>0.95061280101633283</v>
      </c>
      <c r="F884" s="314" t="s">
        <v>8</v>
      </c>
      <c r="H884" s="315"/>
      <c r="I884" s="315"/>
      <c r="P884" s="305">
        <v>374794000</v>
      </c>
    </row>
    <row r="885" spans="2:16" ht="14.25" hidden="1" customHeight="1" x14ac:dyDescent="0.25">
      <c r="C885" s="316"/>
      <c r="D885" s="283"/>
      <c r="E885" s="317"/>
      <c r="F885" s="301"/>
      <c r="G885" s="318"/>
      <c r="H885" s="295"/>
      <c r="I885" s="295"/>
      <c r="J885" s="296"/>
      <c r="P885" s="305">
        <v>995199374</v>
      </c>
    </row>
    <row r="886" spans="2:16" hidden="1" x14ac:dyDescent="0.25">
      <c r="B886" s="309" t="s">
        <v>567</v>
      </c>
      <c r="C886" s="306">
        <f>C884</f>
        <v>29000855441.380001</v>
      </c>
      <c r="D886" s="319">
        <f>E871+F871+G871+H871</f>
        <v>27568584423</v>
      </c>
      <c r="E886" s="320">
        <f>D886/C886*100%</f>
        <v>0.95061280101633283</v>
      </c>
      <c r="F886" s="310"/>
      <c r="H886" s="321"/>
      <c r="I886" s="322"/>
      <c r="P886" s="305">
        <v>734384840</v>
      </c>
    </row>
    <row r="887" spans="2:16" hidden="1" x14ac:dyDescent="0.25">
      <c r="B887" s="309" t="s">
        <v>568</v>
      </c>
      <c r="C887" s="306">
        <f>C886</f>
        <v>29000855441.380001</v>
      </c>
      <c r="D887" s="319">
        <f>D884-C892-C904-C910-C912-C919</f>
        <v>27567131423</v>
      </c>
      <c r="E887" s="320">
        <f>D887/C887*100%</f>
        <v>0.9505626990459638</v>
      </c>
      <c r="F887" s="301"/>
      <c r="H887" s="4"/>
      <c r="I887" s="6"/>
      <c r="P887" s="305">
        <v>198700000</v>
      </c>
    </row>
    <row r="888" spans="2:16" ht="14.25" hidden="1" customHeight="1" x14ac:dyDescent="0.25">
      <c r="C888" s="316"/>
      <c r="D888" s="283"/>
      <c r="E888" s="283"/>
      <c r="F888" s="310"/>
      <c r="P888" s="305">
        <v>538680306</v>
      </c>
    </row>
    <row r="889" spans="2:16" hidden="1" x14ac:dyDescent="0.25">
      <c r="B889" s="323" t="s">
        <v>569</v>
      </c>
      <c r="C889" s="292" t="s">
        <v>570</v>
      </c>
      <c r="D889" s="324" t="s">
        <v>571</v>
      </c>
      <c r="E889" s="206" t="s">
        <v>186</v>
      </c>
      <c r="F889" s="301"/>
      <c r="H889" s="325"/>
      <c r="P889" s="305">
        <v>80000000</v>
      </c>
    </row>
    <row r="890" spans="2:16" hidden="1" x14ac:dyDescent="0.25">
      <c r="B890" s="309" t="s">
        <v>572</v>
      </c>
      <c r="C890" s="305">
        <f>1000000000-899780356</f>
        <v>100219644</v>
      </c>
      <c r="D890" s="305"/>
      <c r="E890" s="305"/>
      <c r="F890" s="326"/>
      <c r="G890" s="327"/>
      <c r="P890" s="305">
        <v>149800000</v>
      </c>
    </row>
    <row r="891" spans="2:16" hidden="1" x14ac:dyDescent="0.25">
      <c r="B891" s="309" t="s">
        <v>573</v>
      </c>
      <c r="C891" s="319">
        <v>7000</v>
      </c>
      <c r="D891" s="319"/>
      <c r="E891" s="328">
        <f>C891</f>
        <v>7000</v>
      </c>
      <c r="F891" s="326"/>
      <c r="P891" s="305">
        <v>385350000</v>
      </c>
    </row>
    <row r="892" spans="2:16" ht="15" hidden="1" customHeight="1" x14ac:dyDescent="0.25">
      <c r="B892" s="309" t="s">
        <v>574</v>
      </c>
      <c r="C892" s="329">
        <v>0</v>
      </c>
      <c r="D892" s="305"/>
      <c r="E892" s="305"/>
      <c r="F892" s="326"/>
      <c r="P892" s="305">
        <v>538758286</v>
      </c>
    </row>
    <row r="893" spans="2:16" hidden="1" x14ac:dyDescent="0.25">
      <c r="B893" s="309" t="s">
        <v>575</v>
      </c>
      <c r="C893" s="305">
        <v>298500</v>
      </c>
      <c r="D893" s="305"/>
      <c r="E893" s="305">
        <v>298500</v>
      </c>
      <c r="F893" s="326"/>
      <c r="P893" s="305">
        <v>379570000</v>
      </c>
    </row>
    <row r="894" spans="2:16" hidden="1" x14ac:dyDescent="0.25">
      <c r="B894" s="309" t="s">
        <v>576</v>
      </c>
      <c r="C894" s="305">
        <v>600</v>
      </c>
      <c r="D894" s="305"/>
      <c r="E894" s="305">
        <v>600</v>
      </c>
      <c r="F894" s="330"/>
      <c r="G894" s="331"/>
      <c r="P894" s="305">
        <v>52200000</v>
      </c>
    </row>
    <row r="895" spans="2:16" hidden="1" x14ac:dyDescent="0.25">
      <c r="B895" s="309" t="s">
        <v>576</v>
      </c>
      <c r="C895" s="305">
        <v>371000</v>
      </c>
      <c r="D895" s="305"/>
      <c r="E895" s="305">
        <v>371000</v>
      </c>
      <c r="F895" s="326"/>
      <c r="G895" s="304"/>
      <c r="P895" s="305">
        <v>984254203</v>
      </c>
    </row>
    <row r="896" spans="2:16" hidden="1" x14ac:dyDescent="0.25">
      <c r="B896" s="309" t="s">
        <v>577</v>
      </c>
      <c r="C896" s="332">
        <v>230000</v>
      </c>
      <c r="D896" s="305"/>
      <c r="E896" s="305">
        <f>C896</f>
        <v>230000</v>
      </c>
      <c r="F896" s="5"/>
      <c r="G896" s="304"/>
      <c r="P896" s="305">
        <v>209830000</v>
      </c>
    </row>
    <row r="897" spans="2:16" hidden="1" x14ac:dyDescent="0.25">
      <c r="B897" s="309" t="s">
        <v>578</v>
      </c>
      <c r="C897" s="332">
        <v>8260000</v>
      </c>
      <c r="D897" s="305"/>
      <c r="E897" s="305">
        <f>C897</f>
        <v>8260000</v>
      </c>
      <c r="F897" s="5"/>
      <c r="G897" s="304"/>
      <c r="P897" s="305">
        <v>1079579394</v>
      </c>
    </row>
    <row r="898" spans="2:16" hidden="1" x14ac:dyDescent="0.25">
      <c r="B898" s="309" t="s">
        <v>579</v>
      </c>
      <c r="C898" s="332">
        <v>0</v>
      </c>
      <c r="D898" s="305"/>
      <c r="E898" s="305"/>
      <c r="F898" s="5"/>
      <c r="G898" s="304"/>
      <c r="P898" s="305">
        <v>146625700</v>
      </c>
    </row>
    <row r="899" spans="2:16" hidden="1" x14ac:dyDescent="0.25">
      <c r="B899" s="309" t="s">
        <v>579</v>
      </c>
      <c r="C899" s="332">
        <v>0</v>
      </c>
      <c r="D899" s="305"/>
      <c r="E899" s="305"/>
      <c r="F899" s="5"/>
      <c r="G899" s="304"/>
      <c r="P899" s="305">
        <v>557215000</v>
      </c>
    </row>
    <row r="900" spans="2:16" hidden="1" x14ac:dyDescent="0.25">
      <c r="B900" s="309" t="s">
        <v>580</v>
      </c>
      <c r="C900" s="333">
        <v>0</v>
      </c>
      <c r="D900" s="334">
        <v>44901</v>
      </c>
      <c r="E900" s="333">
        <v>0</v>
      </c>
      <c r="F900" s="335"/>
      <c r="G900" s="304"/>
      <c r="P900" s="305">
        <v>101594000</v>
      </c>
    </row>
    <row r="901" spans="2:16" hidden="1" x14ac:dyDescent="0.25">
      <c r="B901" s="309" t="s">
        <v>581</v>
      </c>
      <c r="C901" s="333">
        <v>0</v>
      </c>
      <c r="D901" s="305"/>
      <c r="E901" s="305"/>
      <c r="F901" s="335"/>
      <c r="G901" s="148">
        <f>J871-1000000000</f>
        <v>-820925802</v>
      </c>
      <c r="P901" s="305">
        <v>540695977</v>
      </c>
    </row>
    <row r="902" spans="2:16" hidden="1" x14ac:dyDescent="0.25">
      <c r="B902" s="309" t="s">
        <v>582</v>
      </c>
      <c r="C902" s="148">
        <v>0</v>
      </c>
      <c r="D902" s="305"/>
      <c r="E902" s="305"/>
      <c r="F902" s="335"/>
      <c r="G902" s="304"/>
      <c r="P902" s="305">
        <v>9476834</v>
      </c>
    </row>
    <row r="903" spans="2:16" hidden="1" x14ac:dyDescent="0.25">
      <c r="B903" s="309" t="s">
        <v>583</v>
      </c>
      <c r="C903" s="333">
        <v>0</v>
      </c>
      <c r="D903" s="305"/>
      <c r="E903" s="305"/>
      <c r="F903" s="335"/>
      <c r="G903" s="304"/>
      <c r="P903" s="305">
        <v>64500000</v>
      </c>
    </row>
    <row r="904" spans="2:16" hidden="1" x14ac:dyDescent="0.25">
      <c r="B904" s="309" t="s">
        <v>186</v>
      </c>
      <c r="C904" s="305">
        <v>1407000</v>
      </c>
      <c r="D904" s="305"/>
      <c r="E904" s="305">
        <f>C904</f>
        <v>1407000</v>
      </c>
      <c r="F904" s="336"/>
      <c r="P904" s="305">
        <v>757532404</v>
      </c>
    </row>
    <row r="905" spans="2:16" hidden="1" x14ac:dyDescent="0.25">
      <c r="B905" s="206"/>
      <c r="C905" s="333">
        <v>0</v>
      </c>
      <c r="D905" s="334">
        <v>44901</v>
      </c>
      <c r="E905" s="333">
        <v>0</v>
      </c>
      <c r="F905" s="336"/>
      <c r="P905" s="305">
        <v>338145600</v>
      </c>
    </row>
    <row r="906" spans="2:16" hidden="1" x14ac:dyDescent="0.25">
      <c r="B906" s="309" t="s">
        <v>584</v>
      </c>
      <c r="C906" s="332">
        <v>327000</v>
      </c>
      <c r="D906" s="305"/>
      <c r="E906" s="305">
        <v>327000</v>
      </c>
      <c r="F906" s="336"/>
      <c r="G906" s="206">
        <f>C912</f>
        <v>46000</v>
      </c>
      <c r="P906" s="305">
        <v>526598680</v>
      </c>
    </row>
    <row r="907" spans="2:16" hidden="1" x14ac:dyDescent="0.25">
      <c r="B907" s="309" t="s">
        <v>585</v>
      </c>
      <c r="C907" s="332">
        <v>2960</v>
      </c>
      <c r="D907" s="305"/>
      <c r="E907" s="305">
        <v>2960</v>
      </c>
      <c r="F907" s="336"/>
      <c r="P907" s="305">
        <v>334671300</v>
      </c>
    </row>
    <row r="908" spans="2:16" hidden="1" x14ac:dyDescent="0.25">
      <c r="B908" s="309" t="s">
        <v>585</v>
      </c>
      <c r="C908" s="332">
        <v>137694</v>
      </c>
      <c r="D908" s="305"/>
      <c r="E908" s="305">
        <v>137694</v>
      </c>
      <c r="F908" s="336"/>
      <c r="P908" s="305">
        <v>448838500</v>
      </c>
    </row>
    <row r="909" spans="2:16" hidden="1" x14ac:dyDescent="0.25">
      <c r="B909" s="309" t="s">
        <v>186</v>
      </c>
      <c r="C909" s="332">
        <v>30824800</v>
      </c>
      <c r="D909" s="305"/>
      <c r="E909" s="305">
        <v>30824800</v>
      </c>
      <c r="F909" s="336"/>
      <c r="P909" s="305">
        <v>767892939</v>
      </c>
    </row>
    <row r="910" spans="2:16" hidden="1" x14ac:dyDescent="0.25">
      <c r="B910" s="337" t="s">
        <v>586</v>
      </c>
      <c r="C910" s="307">
        <v>0</v>
      </c>
      <c r="D910" s="305"/>
      <c r="E910" s="305"/>
      <c r="F910" s="336"/>
      <c r="G910" s="338">
        <f>G901-G906</f>
        <v>-820971802</v>
      </c>
      <c r="P910" s="305">
        <v>360250000</v>
      </c>
    </row>
    <row r="911" spans="2:16" hidden="1" x14ac:dyDescent="0.25">
      <c r="B911" s="309" t="s">
        <v>587</v>
      </c>
      <c r="C911" s="339">
        <v>0</v>
      </c>
      <c r="D911" s="305"/>
      <c r="E911" s="305"/>
      <c r="F911" s="336"/>
      <c r="G911" s="304"/>
      <c r="P911" s="305">
        <v>1045000000</v>
      </c>
    </row>
    <row r="912" spans="2:16" ht="14.25" hidden="1" customHeight="1" x14ac:dyDescent="0.25">
      <c r="B912" s="309" t="s">
        <v>588</v>
      </c>
      <c r="C912" s="307">
        <v>46000</v>
      </c>
      <c r="D912" s="305"/>
      <c r="E912" s="305">
        <f>C912</f>
        <v>46000</v>
      </c>
      <c r="F912" s="336"/>
      <c r="G912" s="2">
        <f>G910-E921</f>
        <v>-870731951</v>
      </c>
      <c r="P912" s="305">
        <v>520428422</v>
      </c>
    </row>
    <row r="913" spans="2:16" hidden="1" x14ac:dyDescent="0.25">
      <c r="B913" s="309" t="s">
        <v>589</v>
      </c>
      <c r="C913" s="333">
        <v>2100000</v>
      </c>
      <c r="D913" s="334">
        <v>44901</v>
      </c>
      <c r="E913" s="333">
        <v>2100000</v>
      </c>
      <c r="F913" s="336"/>
      <c r="P913" s="305">
        <v>538346210</v>
      </c>
    </row>
    <row r="914" spans="2:16" hidden="1" x14ac:dyDescent="0.25">
      <c r="B914" s="309" t="s">
        <v>590</v>
      </c>
      <c r="C914" s="307">
        <v>5000000</v>
      </c>
      <c r="D914" s="319"/>
      <c r="E914" s="319">
        <f>C914</f>
        <v>5000000</v>
      </c>
      <c r="F914" s="340"/>
      <c r="G914" s="2">
        <f>G912-F919-E920</f>
        <v>-873966051</v>
      </c>
      <c r="P914" s="305">
        <v>352567200</v>
      </c>
    </row>
    <row r="915" spans="2:16" hidden="1" x14ac:dyDescent="0.25">
      <c r="B915" s="309" t="s">
        <v>591</v>
      </c>
      <c r="C915" s="341">
        <v>97595</v>
      </c>
      <c r="D915" s="319"/>
      <c r="E915" s="319">
        <v>97595</v>
      </c>
      <c r="F915" s="340"/>
      <c r="P915" s="305"/>
    </row>
    <row r="916" spans="2:16" hidden="1" x14ac:dyDescent="0.25">
      <c r="B916" s="309" t="s">
        <v>592</v>
      </c>
      <c r="C916" s="307">
        <v>0</v>
      </c>
      <c r="D916" s="319"/>
      <c r="E916" s="319"/>
      <c r="F916" s="340"/>
      <c r="P916" s="305"/>
    </row>
    <row r="917" spans="2:16" hidden="1" x14ac:dyDescent="0.25">
      <c r="B917" s="309" t="s">
        <v>584</v>
      </c>
      <c r="C917" s="341">
        <v>0</v>
      </c>
      <c r="D917" s="319"/>
      <c r="E917" s="319"/>
      <c r="F917" s="340"/>
      <c r="P917" s="305"/>
    </row>
    <row r="918" spans="2:16" hidden="1" x14ac:dyDescent="0.25">
      <c r="B918" s="309" t="s">
        <v>593</v>
      </c>
      <c r="C918" s="341">
        <v>0</v>
      </c>
      <c r="D918" s="319"/>
      <c r="E918" s="319"/>
      <c r="F918" s="340"/>
      <c r="P918" s="305"/>
    </row>
    <row r="919" spans="2:16" ht="12" hidden="1" customHeight="1" x14ac:dyDescent="0.25">
      <c r="B919" s="309"/>
      <c r="C919" s="342">
        <v>0</v>
      </c>
      <c r="D919" s="319"/>
      <c r="E919" s="343"/>
      <c r="F919" s="344">
        <v>2584100</v>
      </c>
      <c r="P919" s="305">
        <v>190710000</v>
      </c>
    </row>
    <row r="920" spans="2:16" ht="13.5" hidden="1" customHeight="1" x14ac:dyDescent="0.25">
      <c r="B920" s="309" t="s">
        <v>594</v>
      </c>
      <c r="C920" s="342">
        <v>650000</v>
      </c>
      <c r="D920" s="319"/>
      <c r="E920" s="342">
        <v>650000</v>
      </c>
      <c r="F920" s="345" t="s">
        <v>595</v>
      </c>
      <c r="P920" s="305">
        <v>508682653</v>
      </c>
    </row>
    <row r="921" spans="2:16" hidden="1" x14ac:dyDescent="0.25">
      <c r="B921" s="309" t="s">
        <v>596</v>
      </c>
      <c r="C921" s="346">
        <f>SUM(C890:C920)</f>
        <v>149979793</v>
      </c>
      <c r="D921" s="343"/>
      <c r="E921" s="111">
        <f>SUM(E890:E920)</f>
        <v>49760149</v>
      </c>
      <c r="F921" s="119"/>
      <c r="P921" s="305">
        <v>353827000</v>
      </c>
    </row>
    <row r="922" spans="2:16" hidden="1" x14ac:dyDescent="0.25">
      <c r="B922" s="309" t="s">
        <v>597</v>
      </c>
      <c r="C922" s="347">
        <f>C892+C900+C901+C903</f>
        <v>0</v>
      </c>
      <c r="D922" s="322"/>
      <c r="E922" s="347"/>
      <c r="F922" s="348"/>
      <c r="P922" s="305">
        <v>300000000</v>
      </c>
    </row>
    <row r="923" spans="2:16" hidden="1" x14ac:dyDescent="0.25">
      <c r="B923" s="349" t="s">
        <v>598</v>
      </c>
      <c r="C923" s="350">
        <f>C921-E921</f>
        <v>100219644</v>
      </c>
      <c r="D923" s="2">
        <f>J877</f>
        <v>0</v>
      </c>
      <c r="E923" s="24"/>
      <c r="F923" s="4">
        <v>52298249</v>
      </c>
      <c r="P923" s="305">
        <v>581674122</v>
      </c>
    </row>
    <row r="924" spans="2:16" hidden="1" x14ac:dyDescent="0.25">
      <c r="B924" s="309"/>
      <c r="C924" s="351"/>
      <c r="F924" s="304"/>
      <c r="P924" s="305">
        <v>791689000</v>
      </c>
    </row>
    <row r="925" spans="2:16" hidden="1" x14ac:dyDescent="0.25">
      <c r="C925" s="283"/>
      <c r="E925" s="4"/>
      <c r="P925" s="305">
        <v>1331464410</v>
      </c>
    </row>
    <row r="926" spans="2:16" hidden="1" x14ac:dyDescent="0.25">
      <c r="C926" s="7"/>
      <c r="F926" s="2">
        <f>F923-E921</f>
        <v>2538100</v>
      </c>
      <c r="P926" s="305">
        <v>660450000</v>
      </c>
    </row>
    <row r="927" spans="2:16" hidden="1" x14ac:dyDescent="0.25">
      <c r="C927" s="7"/>
      <c r="P927" s="305">
        <v>359000000</v>
      </c>
    </row>
    <row r="928" spans="2:16" hidden="1" x14ac:dyDescent="0.25">
      <c r="C928" s="7"/>
      <c r="P928" s="305">
        <v>750000000</v>
      </c>
    </row>
    <row r="929" spans="3:16" hidden="1" x14ac:dyDescent="0.25">
      <c r="C929" s="7"/>
      <c r="P929" s="343">
        <f>SUM(P878:P928)</f>
        <v>23945631173</v>
      </c>
    </row>
    <row r="930" spans="3:16" x14ac:dyDescent="0.25">
      <c r="C930" s="7"/>
      <c r="P930" s="322"/>
    </row>
    <row r="931" spans="3:16" x14ac:dyDescent="0.25">
      <c r="C931" s="7"/>
      <c r="H931" s="2" t="s">
        <v>599</v>
      </c>
    </row>
  </sheetData>
  <mergeCells count="16">
    <mergeCell ref="N6:N7"/>
    <mergeCell ref="A871:B871"/>
    <mergeCell ref="A1:M1"/>
    <mergeCell ref="A2:M2"/>
    <mergeCell ref="A3:M3"/>
    <mergeCell ref="A4:M4"/>
    <mergeCell ref="A6:A7"/>
    <mergeCell ref="B6:B7"/>
    <mergeCell ref="C6:C7"/>
    <mergeCell ref="D6:D7"/>
    <mergeCell ref="E6:H6"/>
    <mergeCell ref="I6:I7"/>
    <mergeCell ref="J6:J7"/>
    <mergeCell ref="K6:K7"/>
    <mergeCell ref="L6:L7"/>
    <mergeCell ref="M6:M7"/>
  </mergeCells>
  <printOptions horizontalCentered="1"/>
  <pageMargins left="0.39370078740157483" right="0.39370078740157483" top="0.98425196850393704" bottom="0.74803149606299213" header="0.31496062992125984" footer="0.31496062992125984"/>
  <pageSetup paperSize="14" scale="65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REALISASI</vt:lpstr>
      <vt:lpstr>REALISASI!Print_Area</vt:lpstr>
      <vt:lpstr>REALISASI!Print_Titles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2023-01-02T04:54:44Z</dcterms:created>
  <dcterms:modified xsi:type="dcterms:W3CDTF">2023-01-09T07:07:17Z</dcterms:modified>
</cp:coreProperties>
</file>